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updateLinks="always"/>
  <mc:AlternateContent xmlns:mc="http://schemas.openxmlformats.org/markup-compatibility/2006">
    <mc:Choice Requires="x15">
      <x15ac:absPath xmlns:x15ac="http://schemas.microsoft.com/office/spreadsheetml/2010/11/ac" url="\\rentai.local\fssroot\3006健康福祉部\0527医療福祉連携推進課\賃上げ・物価上昇に対する支援事業費補助金\16 交付申請兼実績報告\00_県交付要綱\HISへ送付\"/>
    </mc:Choice>
  </mc:AlternateContent>
  <xr:revisionPtr revIDLastSave="0" documentId="13_ncr:1_{447A8AD5-A4C2-4B9C-A062-20475968DCC0}" xr6:coauthVersionLast="47" xr6:coauthVersionMax="47" xr10:uidLastSave="{00000000-0000-0000-0000-000000000000}"/>
  <bookViews>
    <workbookView xWindow="-30828" yWindow="-108" windowWidth="30936" windowHeight="16776" tabRatio="813" xr2:uid="{00000000-000D-0000-FFFF-FFFF00000000}"/>
  </bookViews>
  <sheets>
    <sheet name="申請施設内訳（別紙１）" sheetId="120" r:id="rId1"/>
    <sheet name="賃金改善報告書（別紙２）" sheetId="121" r:id="rId2"/>
    <sheet name="【2.0％超部分算定シート】（別紙３）" sheetId="122" r:id="rId3"/>
    <sheet name="記入例モデルケース（個人)" sheetId="124" r:id="rId4"/>
    <sheet name="都道府県リスト" sheetId="62" state="hidden" r:id="rId5"/>
  </sheets>
  <definedNames>
    <definedName name="_xlnm._FilterDatabase" localSheetId="2" hidden="1">'【2.0％超部分算定シート】（別紙３）'!$B$4:$P$9</definedName>
    <definedName name="_xlnm._FilterDatabase" localSheetId="1" hidden="1">'賃金改善報告書（別紙２）'!$B$8:$S$8</definedName>
    <definedName name="_xlnm.Print_Area" localSheetId="2">'【2.0％超部分算定シート】（別紙３）'!$A$1:$I$8</definedName>
    <definedName name="_xlnm.Print_Area" localSheetId="3">'記入例モデルケース（個人)'!$A$1:$L$30</definedName>
    <definedName name="_xlnm.Print_Area" localSheetId="0">'申請施設内訳（別紙１）'!$A$1:$P$48</definedName>
    <definedName name="_xlnm.Print_Area" localSheetId="1">'賃金改善報告書（別紙２）'!$A$1:$L$27</definedName>
    <definedName name="_xlnm.Print_Area">#REF!</definedName>
    <definedName name="_xlnm.Print_Titles" localSheetId="2">'【2.0％超部分算定シート】（別紙３）'!$2:$3</definedName>
    <definedName name="ブロック" localSheetId="2">#REF!</definedName>
    <definedName name="ブロック">#REF!</definedName>
    <definedName name="医療提供体制施設整備交付金" localSheetId="2">#REF!</definedName>
    <definedName name="医療提供体制施設整備交付金">#REF!</definedName>
    <definedName name="医療提供体制施設整備補助金" localSheetId="2">#REF!</definedName>
    <definedName name="医療提供体制施設整備補助金">#REF!</definedName>
    <definedName name="地域医療介護総合確保基金" localSheetId="2">#REF!</definedName>
    <definedName name="地域医療介護総合確保基金">#REF!</definedName>
    <definedName name="鉄筋コンクリート" localSheetId="2">#REF!</definedName>
    <definedName name="鉄筋コンクリート">#REF!</definedName>
    <definedName name="病床確保料" localSheetId="2">#REF!</definedName>
    <definedName name="病床確保料">#REF!</definedName>
    <definedName name="木造" localSheetId="2">#REF!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37" i="121" l="1"/>
  <c r="J37" i="121"/>
  <c r="L37" i="121" s="1"/>
  <c r="I37" i="121"/>
  <c r="G37" i="121"/>
  <c r="K36" i="121"/>
  <c r="J36" i="121"/>
  <c r="L36" i="121" s="1"/>
  <c r="I36" i="121"/>
  <c r="G36" i="121"/>
  <c r="L35" i="121"/>
  <c r="K35" i="121"/>
  <c r="J35" i="121"/>
  <c r="I35" i="121"/>
  <c r="G35" i="121"/>
  <c r="L34" i="121"/>
  <c r="K34" i="121"/>
  <c r="J34" i="121"/>
  <c r="I34" i="121"/>
  <c r="G34" i="121"/>
  <c r="K33" i="121"/>
  <c r="J33" i="121"/>
  <c r="L33" i="121" s="1"/>
  <c r="I33" i="121"/>
  <c r="G33" i="121"/>
  <c r="K32" i="121"/>
  <c r="J32" i="121"/>
  <c r="L32" i="121" s="1"/>
  <c r="I32" i="121"/>
  <c r="G32" i="121"/>
  <c r="K31" i="121"/>
  <c r="J31" i="121"/>
  <c r="L31" i="121" s="1"/>
  <c r="I31" i="121"/>
  <c r="G31" i="121"/>
  <c r="K30" i="121"/>
  <c r="J30" i="121"/>
  <c r="L30" i="121" s="1"/>
  <c r="I30" i="121"/>
  <c r="G30" i="121"/>
  <c r="L29" i="121"/>
  <c r="K29" i="121"/>
  <c r="J29" i="121"/>
  <c r="I29" i="121"/>
  <c r="G29" i="121"/>
  <c r="K28" i="121"/>
  <c r="J28" i="121"/>
  <c r="L28" i="121" s="1"/>
  <c r="I28" i="121"/>
  <c r="G28" i="121"/>
  <c r="K27" i="121"/>
  <c r="J27" i="121"/>
  <c r="L27" i="121" s="1"/>
  <c r="I27" i="121"/>
  <c r="G27" i="121"/>
  <c r="K26" i="121"/>
  <c r="J26" i="121"/>
  <c r="L26" i="121" s="1"/>
  <c r="I26" i="121"/>
  <c r="G26" i="121"/>
  <c r="L25" i="121"/>
  <c r="K25" i="121"/>
  <c r="J25" i="121"/>
  <c r="I25" i="121"/>
  <c r="G25" i="121"/>
  <c r="L24" i="121"/>
  <c r="K24" i="121"/>
  <c r="J24" i="121"/>
  <c r="I24" i="121"/>
  <c r="G24" i="121"/>
  <c r="K23" i="121"/>
  <c r="J23" i="121"/>
  <c r="I23" i="121"/>
  <c r="G23" i="121"/>
  <c r="J18" i="121"/>
  <c r="K22" i="121"/>
  <c r="J22" i="121"/>
  <c r="L22" i="121" s="1"/>
  <c r="I22" i="121"/>
  <c r="G22" i="121"/>
  <c r="K21" i="121"/>
  <c r="J21" i="121"/>
  <c r="L21" i="121" s="1"/>
  <c r="I21" i="121"/>
  <c r="G21" i="121"/>
  <c r="K20" i="121"/>
  <c r="J20" i="121"/>
  <c r="L20" i="121" s="1"/>
  <c r="I20" i="121"/>
  <c r="G20" i="121"/>
  <c r="L19" i="121"/>
  <c r="K19" i="121"/>
  <c r="J19" i="121"/>
  <c r="I19" i="121"/>
  <c r="G19" i="121"/>
  <c r="K18" i="121"/>
  <c r="I18" i="121"/>
  <c r="G18" i="121"/>
  <c r="G13" i="121"/>
  <c r="G12" i="121"/>
  <c r="G11" i="121"/>
  <c r="G10" i="121"/>
  <c r="G9" i="121"/>
  <c r="L10" i="121"/>
  <c r="L11" i="121"/>
  <c r="J13" i="121"/>
  <c r="J12" i="121"/>
  <c r="L12" i="121" s="1"/>
  <c r="J11" i="121"/>
  <c r="J10" i="121"/>
  <c r="J9" i="121"/>
  <c r="L9" i="121" s="1"/>
  <c r="I9" i="121"/>
  <c r="K13" i="121"/>
  <c r="I13" i="121"/>
  <c r="K12" i="121"/>
  <c r="I12" i="121"/>
  <c r="K11" i="121"/>
  <c r="I11" i="121"/>
  <c r="K10" i="121"/>
  <c r="I10" i="121"/>
  <c r="K9" i="121"/>
  <c r="L23" i="121" l="1"/>
  <c r="L18" i="121"/>
  <c r="L13" i="121"/>
  <c r="E19" i="124" l="1"/>
  <c r="E15" i="124"/>
  <c r="E14" i="124"/>
  <c r="E13" i="124"/>
  <c r="E12" i="124"/>
  <c r="E11" i="124"/>
  <c r="E10" i="124"/>
  <c r="I6" i="122" l="1"/>
  <c r="D6" i="122"/>
  <c r="E6" i="122" s="1"/>
  <c r="I5" i="122"/>
  <c r="L14" i="121" s="1"/>
  <c r="D5" i="122"/>
  <c r="E5" i="122" s="1"/>
  <c r="M24" i="120" a="1"/>
  <c r="M24" i="120" s="1"/>
  <c r="N24" i="120" s="1"/>
  <c r="M23" i="120" a="1"/>
  <c r="M23" i="120" s="1"/>
  <c r="M22" i="120" a="1"/>
  <c r="M22" i="120" s="1"/>
  <c r="N22" i="120" s="1"/>
  <c r="M21" i="120" a="1"/>
  <c r="M21" i="120" s="1"/>
  <c r="M20" i="120" a="1"/>
  <c r="M20" i="120" s="1"/>
  <c r="N20" i="120" s="1"/>
  <c r="M19" i="120" a="1"/>
  <c r="M19" i="120" s="1"/>
  <c r="M18" i="120" a="1"/>
  <c r="M18" i="120" s="1"/>
  <c r="N18" i="120" s="1"/>
  <c r="M17" i="120" a="1"/>
  <c r="M17" i="120" s="1"/>
  <c r="M16" i="120" a="1"/>
  <c r="M16" i="120" s="1"/>
  <c r="N16" i="120" s="1"/>
  <c r="M15" i="120" a="1"/>
  <c r="M15" i="120" s="1"/>
  <c r="M14" i="120" a="1"/>
  <c r="M14" i="120" s="1"/>
  <c r="N14" i="120" s="1"/>
  <c r="M13" i="120" a="1"/>
  <c r="M13" i="120" s="1"/>
  <c r="M12" i="120" a="1"/>
  <c r="M12" i="120" s="1"/>
  <c r="N12" i="120" s="1"/>
  <c r="M11" i="120" a="1"/>
  <c r="M11" i="120" s="1"/>
  <c r="M10" i="120" a="1"/>
  <c r="M10" i="120" s="1"/>
  <c r="N10" i="120" s="1"/>
  <c r="M9" i="120" a="1"/>
  <c r="M9" i="120" s="1"/>
  <c r="M8" i="120" a="1"/>
  <c r="M8" i="120" s="1"/>
  <c r="N8" i="120" s="1"/>
  <c r="M7" i="120" a="1"/>
  <c r="M7" i="120" s="1"/>
  <c r="M6" i="120" a="1"/>
  <c r="M6" i="120" s="1"/>
  <c r="M5" i="120" a="1"/>
  <c r="M5" i="120" s="1"/>
  <c r="M25" i="120" l="1"/>
  <c r="L4" i="121" s="1"/>
  <c r="N6" i="120"/>
  <c r="N26" i="120" s="1"/>
  <c r="M26" i="120"/>
  <c r="L3" i="121" l="1"/>
  <c r="N25" i="120" s="1"/>
  <c r="P25" i="120" s="1"/>
  <c r="P30" i="120" s="1"/>
  <c r="P26" i="120"/>
  <c r="P31" i="120" s="1"/>
  <c r="L5" i="121" l="1"/>
  <c r="L6" i="121" s="1"/>
  <c r="P32" i="12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Gifu</author>
  </authors>
  <commentList>
    <comment ref="N25" authorId="0" shapeId="0" xr:uid="{3E87C30F-2BD5-4FD6-A84A-D1BF8F924309}">
      <text>
        <r>
          <rPr>
            <sz val="9"/>
            <color indexed="81"/>
            <rFont val="MS P ゴシック"/>
            <family val="3"/>
            <charset val="128"/>
          </rPr>
          <t xml:space="preserve">別紙２を作成することで自動入力されます。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<sst xmlns="http://schemas.openxmlformats.org/spreadsheetml/2006/main" count="268" uniqueCount="189">
  <si>
    <t>氏名</t>
    <rPh sb="0" eb="2">
      <t>シメイ</t>
    </rPh>
    <phoneticPr fontId="39"/>
  </si>
  <si>
    <t>※都道府県名を選択してください</t>
    <rPh sb="1" eb="5">
      <t>トドウフケン</t>
    </rPh>
    <rPh sb="5" eb="6">
      <t>メイ</t>
    </rPh>
    <rPh sb="7" eb="9">
      <t>センタク</t>
    </rPh>
    <phoneticPr fontId="39"/>
  </si>
  <si>
    <t>01北海道</t>
  </si>
  <si>
    <t>02青森県</t>
    <rPh sb="4" eb="5">
      <t>ケン</t>
    </rPh>
    <phoneticPr fontId="39"/>
  </si>
  <si>
    <t>03岩手県</t>
    <rPh sb="4" eb="5">
      <t>ケン</t>
    </rPh>
    <phoneticPr fontId="39"/>
  </si>
  <si>
    <t>04宮城県</t>
    <phoneticPr fontId="39"/>
  </si>
  <si>
    <t>05秋田県</t>
    <phoneticPr fontId="39"/>
  </si>
  <si>
    <t>06山形県</t>
    <phoneticPr fontId="39"/>
  </si>
  <si>
    <t>07福島県</t>
    <phoneticPr fontId="39"/>
  </si>
  <si>
    <t>08茨城県</t>
    <phoneticPr fontId="39"/>
  </si>
  <si>
    <t>09栃木県</t>
    <phoneticPr fontId="39"/>
  </si>
  <si>
    <t>10群馬県</t>
    <phoneticPr fontId="39"/>
  </si>
  <si>
    <t>11埼玉県</t>
    <phoneticPr fontId="39"/>
  </si>
  <si>
    <t>12千葉県</t>
    <phoneticPr fontId="39"/>
  </si>
  <si>
    <t>13東京都</t>
    <rPh sb="4" eb="5">
      <t>ト</t>
    </rPh>
    <phoneticPr fontId="39"/>
  </si>
  <si>
    <t>14神奈川県</t>
    <phoneticPr fontId="39"/>
  </si>
  <si>
    <t>15新潟県</t>
    <phoneticPr fontId="39"/>
  </si>
  <si>
    <t>16富山県</t>
    <phoneticPr fontId="39"/>
  </si>
  <si>
    <t>17石川県</t>
    <phoneticPr fontId="39"/>
  </si>
  <si>
    <t>18福井県</t>
    <phoneticPr fontId="39"/>
  </si>
  <si>
    <t>19山梨県</t>
    <phoneticPr fontId="39"/>
  </si>
  <si>
    <t>20長野県</t>
    <phoneticPr fontId="39"/>
  </si>
  <si>
    <t>21岐阜県</t>
    <phoneticPr fontId="39"/>
  </si>
  <si>
    <t>22静岡県</t>
    <phoneticPr fontId="39"/>
  </si>
  <si>
    <t>23愛知県</t>
    <phoneticPr fontId="39"/>
  </si>
  <si>
    <t>24三重県</t>
    <phoneticPr fontId="39"/>
  </si>
  <si>
    <t>25滋賀県</t>
    <phoneticPr fontId="39"/>
  </si>
  <si>
    <t>26京都府</t>
    <rPh sb="4" eb="5">
      <t>フ</t>
    </rPh>
    <phoneticPr fontId="39"/>
  </si>
  <si>
    <t>27大阪府</t>
    <rPh sb="4" eb="5">
      <t>フ</t>
    </rPh>
    <phoneticPr fontId="39"/>
  </si>
  <si>
    <t>28兵庫県</t>
    <phoneticPr fontId="39"/>
  </si>
  <si>
    <t>29奈良県</t>
    <phoneticPr fontId="39"/>
  </si>
  <si>
    <t>30和歌山県</t>
    <phoneticPr fontId="39"/>
  </si>
  <si>
    <t>31鳥取県</t>
    <phoneticPr fontId="39"/>
  </si>
  <si>
    <t>32島根県</t>
    <phoneticPr fontId="39"/>
  </si>
  <si>
    <t>33岡山県</t>
    <phoneticPr fontId="39"/>
  </si>
  <si>
    <t>34広島県</t>
    <phoneticPr fontId="39"/>
  </si>
  <si>
    <t>35山口県</t>
    <phoneticPr fontId="39"/>
  </si>
  <si>
    <t>36徳島県</t>
    <phoneticPr fontId="39"/>
  </si>
  <si>
    <t>37香川県</t>
    <phoneticPr fontId="39"/>
  </si>
  <si>
    <t>38愛媛県</t>
    <phoneticPr fontId="39"/>
  </si>
  <si>
    <t>39高知県</t>
    <phoneticPr fontId="39"/>
  </si>
  <si>
    <t>40福岡県</t>
    <phoneticPr fontId="39"/>
  </si>
  <si>
    <t>41佐賀県</t>
    <phoneticPr fontId="39"/>
  </si>
  <si>
    <t>42長崎県</t>
    <phoneticPr fontId="39"/>
  </si>
  <si>
    <t>43熊本県</t>
    <phoneticPr fontId="39"/>
  </si>
  <si>
    <t>44大分県</t>
    <phoneticPr fontId="39"/>
  </si>
  <si>
    <t>45宮崎県</t>
    <phoneticPr fontId="39"/>
  </si>
  <si>
    <t>46鹿児島県</t>
    <phoneticPr fontId="39"/>
  </si>
  <si>
    <t>47沖縄県</t>
    <phoneticPr fontId="39"/>
  </si>
  <si>
    <t>賃金改善の総額</t>
    <phoneticPr fontId="38"/>
  </si>
  <si>
    <t>Ⅰ　令和７年３月31日時点の賃金水準（月額）</t>
    <rPh sb="2" eb="4">
      <t>レイワ</t>
    </rPh>
    <rPh sb="5" eb="6">
      <t>ネン</t>
    </rPh>
    <rPh sb="7" eb="8">
      <t>ガツ</t>
    </rPh>
    <rPh sb="10" eb="11">
      <t>ニチ</t>
    </rPh>
    <rPh sb="11" eb="13">
      <t>ジテン</t>
    </rPh>
    <rPh sb="14" eb="16">
      <t>チンギン</t>
    </rPh>
    <rPh sb="16" eb="18">
      <t>スイジュン</t>
    </rPh>
    <rPh sb="19" eb="21">
      <t>ゲツガク</t>
    </rPh>
    <phoneticPr fontId="38"/>
  </si>
  <si>
    <t>Ⅱ　令和７年度中の賃金改善額（月額）</t>
    <rPh sb="2" eb="4">
      <t>レイワ</t>
    </rPh>
    <rPh sb="5" eb="7">
      <t>ネンド</t>
    </rPh>
    <rPh sb="7" eb="8">
      <t>チュウ</t>
    </rPh>
    <rPh sb="9" eb="11">
      <t>チンギン</t>
    </rPh>
    <rPh sb="11" eb="13">
      <t>カイゼン</t>
    </rPh>
    <rPh sb="13" eb="14">
      <t>ガク</t>
    </rPh>
    <rPh sb="15" eb="17">
      <t>ゲツガク</t>
    </rPh>
    <phoneticPr fontId="38"/>
  </si>
  <si>
    <t>Ⅲ　令和７年度中の賃金改善割合</t>
    <rPh sb="2" eb="4">
      <t>レイワ</t>
    </rPh>
    <rPh sb="5" eb="7">
      <t>ネンド</t>
    </rPh>
    <rPh sb="7" eb="8">
      <t>チュウ</t>
    </rPh>
    <rPh sb="9" eb="11">
      <t>チンギン</t>
    </rPh>
    <rPh sb="11" eb="13">
      <t>カイゼン</t>
    </rPh>
    <rPh sb="13" eb="15">
      <t>ワリアイ</t>
    </rPh>
    <phoneticPr fontId="38"/>
  </si>
  <si>
    <t>Ⅳ　本事業の支給額を充てられる上限月額</t>
    <rPh sb="2" eb="3">
      <t>ホン</t>
    </rPh>
    <rPh sb="3" eb="5">
      <t>ジギョウ</t>
    </rPh>
    <rPh sb="6" eb="9">
      <t>シキュウガク</t>
    </rPh>
    <rPh sb="10" eb="11">
      <t>ア</t>
    </rPh>
    <rPh sb="15" eb="17">
      <t>ジョウゲン</t>
    </rPh>
    <rPh sb="17" eb="19">
      <t>ゲツガク</t>
    </rPh>
    <phoneticPr fontId="38"/>
  </si>
  <si>
    <t>Ⅴ　本事業の支給額を充てる月額
（Ⅳの範囲内）</t>
    <rPh sb="2" eb="3">
      <t>ホン</t>
    </rPh>
    <rPh sb="3" eb="5">
      <t>ジギョウ</t>
    </rPh>
    <rPh sb="6" eb="9">
      <t>シキュウガク</t>
    </rPh>
    <rPh sb="10" eb="11">
      <t>ア</t>
    </rPh>
    <rPh sb="13" eb="14">
      <t>ゲツ</t>
    </rPh>
    <rPh sb="14" eb="15">
      <t>ガク</t>
    </rPh>
    <rPh sb="19" eb="22">
      <t>ハンイナイ</t>
    </rPh>
    <phoneticPr fontId="38"/>
  </si>
  <si>
    <t>Ⅵ　本事業の支給額を充てる期間
（最大：令和７年12月～令和８年５月の６ヶ月）</t>
    <rPh sb="2" eb="3">
      <t>ホン</t>
    </rPh>
    <rPh sb="3" eb="5">
      <t>ジギョウ</t>
    </rPh>
    <rPh sb="6" eb="9">
      <t>シキュウガク</t>
    </rPh>
    <rPh sb="10" eb="11">
      <t>ア</t>
    </rPh>
    <rPh sb="13" eb="15">
      <t>キカン</t>
    </rPh>
    <rPh sb="17" eb="19">
      <t>サイダイ</t>
    </rPh>
    <rPh sb="20" eb="22">
      <t>レイワ</t>
    </rPh>
    <rPh sb="23" eb="24">
      <t>ネン</t>
    </rPh>
    <rPh sb="26" eb="27">
      <t>ガツ</t>
    </rPh>
    <rPh sb="28" eb="30">
      <t>レイワ</t>
    </rPh>
    <rPh sb="31" eb="32">
      <t>ネン</t>
    </rPh>
    <rPh sb="33" eb="34">
      <t>ガツ</t>
    </rPh>
    <rPh sb="37" eb="38">
      <t>ゲツ</t>
    </rPh>
    <phoneticPr fontId="38"/>
  </si>
  <si>
    <t>Ⅶ　対象人数
（常勤換算数）</t>
    <rPh sb="2" eb="4">
      <t>タイショウ</t>
    </rPh>
    <rPh sb="4" eb="6">
      <t>ニンズウ</t>
    </rPh>
    <rPh sb="8" eb="10">
      <t>ジョウキン</t>
    </rPh>
    <rPh sb="10" eb="12">
      <t>カンサン</t>
    </rPh>
    <rPh sb="12" eb="13">
      <t>スウ</t>
    </rPh>
    <phoneticPr fontId="38"/>
  </si>
  <si>
    <t>賃上げ支援事業</t>
    <rPh sb="0" eb="2">
      <t>チンア</t>
    </rPh>
    <rPh sb="3" eb="7">
      <t>シエンジギョウ</t>
    </rPh>
    <phoneticPr fontId="38"/>
  </si>
  <si>
    <t>申請額合計</t>
    <rPh sb="0" eb="3">
      <t>シンセイガク</t>
    </rPh>
    <rPh sb="3" eb="5">
      <t>ゴウケイ</t>
    </rPh>
    <phoneticPr fontId="38"/>
  </si>
  <si>
    <t>選定額</t>
    <rPh sb="0" eb="3">
      <t>センテイガク</t>
    </rPh>
    <phoneticPr fontId="38"/>
  </si>
  <si>
    <t>①：賃金改善の総額</t>
    <rPh sb="2" eb="4">
      <t>チンギン</t>
    </rPh>
    <rPh sb="4" eb="6">
      <t>カイゼン</t>
    </rPh>
    <rPh sb="7" eb="9">
      <t>ソウガク</t>
    </rPh>
    <phoneticPr fontId="38"/>
  </si>
  <si>
    <t>②：賃上げ支援事業の基準額</t>
    <rPh sb="2" eb="4">
      <t>チンア</t>
    </rPh>
    <rPh sb="5" eb="7">
      <t>シエン</t>
    </rPh>
    <rPh sb="7" eb="9">
      <t>ジギョウ</t>
    </rPh>
    <rPh sb="10" eb="13">
      <t>キジュンガク</t>
    </rPh>
    <phoneticPr fontId="38"/>
  </si>
  <si>
    <t>③：選定額</t>
    <rPh sb="2" eb="5">
      <t>センテイガク</t>
    </rPh>
    <phoneticPr fontId="38"/>
  </si>
  <si>
    <t>④：申請額（千円未満切り捨て）</t>
    <rPh sb="2" eb="5">
      <t>シンセイガク</t>
    </rPh>
    <rPh sb="6" eb="8">
      <t>センエン</t>
    </rPh>
    <rPh sb="8" eb="10">
      <t>ミマン</t>
    </rPh>
    <rPh sb="10" eb="11">
      <t>キ</t>
    </rPh>
    <rPh sb="12" eb="13">
      <t>ス</t>
    </rPh>
    <phoneticPr fontId="38"/>
  </si>
  <si>
    <t>基準額</t>
    <rPh sb="0" eb="3">
      <t>キジュンガク</t>
    </rPh>
    <phoneticPr fontId="38"/>
  </si>
  <si>
    <t>実績額</t>
    <rPh sb="0" eb="3">
      <t>ジッセキガク</t>
    </rPh>
    <phoneticPr fontId="38"/>
  </si>
  <si>
    <t>申請区分</t>
    <rPh sb="0" eb="4">
      <t>シンセイクブン</t>
    </rPh>
    <phoneticPr fontId="38"/>
  </si>
  <si>
    <t>医療機関区分</t>
    <rPh sb="0" eb="4">
      <t>イリョウキカン</t>
    </rPh>
    <rPh sb="4" eb="6">
      <t>クブン</t>
    </rPh>
    <phoneticPr fontId="38"/>
  </si>
  <si>
    <t>届け出たベースアップ評価料</t>
    <rPh sb="0" eb="1">
      <t>トド</t>
    </rPh>
    <rPh sb="2" eb="3">
      <t>デ</t>
    </rPh>
    <rPh sb="10" eb="13">
      <t>ヒョウカリョウ</t>
    </rPh>
    <phoneticPr fontId="38"/>
  </si>
  <si>
    <t>職員構成</t>
    <rPh sb="0" eb="4">
      <t>ショクインコウセイ</t>
    </rPh>
    <phoneticPr fontId="38"/>
  </si>
  <si>
    <t>①：令和８年３月１日時点において、ベースアップ評価料を届け出ている。</t>
  </si>
  <si>
    <t>②：令和８年３月１日時点において、ベースアップ評価料の届出対象外だが、令和８年６月１日時点で令和８年度診療報酬改定による見直し後のベースアップ評価料を届け出る。</t>
    <phoneticPr fontId="38"/>
  </si>
  <si>
    <t>③：令和８年６月１日時点で令和８年度診療報酬改定による見直し後のベースアップ評価料を届け出る。（薬局のみ選択可）</t>
    <phoneticPr fontId="38"/>
  </si>
  <si>
    <t>訪問看護ステーション</t>
    <rPh sb="0" eb="4">
      <t>ホウモンカンゴ</t>
    </rPh>
    <phoneticPr fontId="38"/>
  </si>
  <si>
    <t>保険薬局（１～５店舗）</t>
    <rPh sb="0" eb="4">
      <t>ホケンヤッキョク</t>
    </rPh>
    <rPh sb="8" eb="10">
      <t>テンポ</t>
    </rPh>
    <phoneticPr fontId="38"/>
  </si>
  <si>
    <t>保険薬局（６～19店舗）</t>
    <rPh sb="0" eb="4">
      <t>ホケンヤッキョク</t>
    </rPh>
    <rPh sb="9" eb="11">
      <t>テンポ</t>
    </rPh>
    <phoneticPr fontId="38"/>
  </si>
  <si>
    <t>保険薬局（20店舗以上）</t>
    <rPh sb="0" eb="4">
      <t>ホケンヤッキョク</t>
    </rPh>
    <rPh sb="7" eb="9">
      <t>テンポ</t>
    </rPh>
    <rPh sb="9" eb="11">
      <t>イジョウ</t>
    </rPh>
    <phoneticPr fontId="38"/>
  </si>
  <si>
    <t>賃上げ支援事業該当要件</t>
    <rPh sb="0" eb="2">
      <t>チンア</t>
    </rPh>
    <rPh sb="3" eb="5">
      <t>シエン</t>
    </rPh>
    <rPh sb="5" eb="7">
      <t>ジギョウ</t>
    </rPh>
    <rPh sb="7" eb="11">
      <t>ガイトウヨウケン</t>
    </rPh>
    <phoneticPr fontId="38"/>
  </si>
  <si>
    <t>①：O100 外来・在宅ベースアップ評価料（Ⅰ）</t>
    <phoneticPr fontId="38"/>
  </si>
  <si>
    <t>③：O102 入院ベースアップ評価料（医科）</t>
    <phoneticPr fontId="38"/>
  </si>
  <si>
    <t>④：P102 入院ベースアップ評価料（歯科）</t>
    <phoneticPr fontId="38"/>
  </si>
  <si>
    <t>医療機関等の名称
（医療機関コード）</t>
    <rPh sb="0" eb="5">
      <t>イリョウキカントウ</t>
    </rPh>
    <rPh sb="6" eb="8">
      <t>メイショウ</t>
    </rPh>
    <rPh sb="10" eb="14">
      <t>イリョウキカン</t>
    </rPh>
    <phoneticPr fontId="38"/>
  </si>
  <si>
    <t>（プルダウンから選択）</t>
    <rPh sb="8" eb="10">
      <t>センタク</t>
    </rPh>
    <phoneticPr fontId="38"/>
  </si>
  <si>
    <r>
      <t xml:space="preserve">病床数
</t>
    </r>
    <r>
      <rPr>
        <sz val="9"/>
        <color theme="1"/>
        <rFont val="ＭＳ Ｐゴシック"/>
        <family val="3"/>
        <charset val="128"/>
        <scheme val="minor"/>
      </rPr>
      <t>（有床診のみ）</t>
    </r>
    <rPh sb="0" eb="3">
      <t>ビョウショウスウ</t>
    </rPh>
    <rPh sb="5" eb="7">
      <t>ユウショウ</t>
    </rPh>
    <rPh sb="7" eb="8">
      <t>ミ</t>
    </rPh>
    <phoneticPr fontId="38"/>
  </si>
  <si>
    <t>申請の
有無</t>
    <rPh sb="0" eb="2">
      <t>シンセイ</t>
    </rPh>
    <rPh sb="4" eb="6">
      <t>ウム</t>
    </rPh>
    <phoneticPr fontId="38"/>
  </si>
  <si>
    <t>①：医師</t>
    <rPh sb="2" eb="4">
      <t>イシ</t>
    </rPh>
    <phoneticPr fontId="38"/>
  </si>
  <si>
    <t>②：歯科医師</t>
    <rPh sb="2" eb="6">
      <t>シカイシ</t>
    </rPh>
    <phoneticPr fontId="38"/>
  </si>
  <si>
    <t>③：その他医療に従事しない、専ら事務作業（医師事務作業補助者、看護補助者等が医療を専門とする職員の補助として行う事務作業を除く）を行う職員</t>
    <phoneticPr fontId="38"/>
  </si>
  <si>
    <t>申請施設内訳</t>
    <rPh sb="0" eb="2">
      <t>シンセイ</t>
    </rPh>
    <rPh sb="2" eb="4">
      <t>シセツ</t>
    </rPh>
    <rPh sb="4" eb="6">
      <t>ウチワケ</t>
    </rPh>
    <phoneticPr fontId="38"/>
  </si>
  <si>
    <t>（別紙２）</t>
    <rPh sb="1" eb="3">
      <t>ベッシ</t>
    </rPh>
    <phoneticPr fontId="39"/>
  </si>
  <si>
    <t>⑥：令和８年度診療報酬改定で新設されたベースアップ評価料（薬局のみ選択可）</t>
    <rPh sb="2" eb="4">
      <t>レイワ</t>
    </rPh>
    <rPh sb="5" eb="7">
      <t>ネンド</t>
    </rPh>
    <rPh sb="7" eb="13">
      <t>シンリョウホウシュウカイテイ</t>
    </rPh>
    <rPh sb="14" eb="16">
      <t>シンセツ</t>
    </rPh>
    <rPh sb="25" eb="28">
      <t>ヒョウカリョウ</t>
    </rPh>
    <rPh sb="29" eb="31">
      <t>ヤッキョク</t>
    </rPh>
    <rPh sb="33" eb="36">
      <t>センタクカ</t>
    </rPh>
    <phoneticPr fontId="38"/>
  </si>
  <si>
    <t>賃上げ支援事業
該当要件</t>
    <rPh sb="0" eb="2">
      <t>チンア</t>
    </rPh>
    <rPh sb="3" eb="5">
      <t>シエン</t>
    </rPh>
    <rPh sb="5" eb="7">
      <t>ジギョウ</t>
    </rPh>
    <rPh sb="8" eb="12">
      <t>ガイトウヨウケン</t>
    </rPh>
    <phoneticPr fontId="38"/>
  </si>
  <si>
    <t>職種</t>
    <rPh sb="0" eb="2">
      <t>ショクシュ</t>
    </rPh>
    <phoneticPr fontId="38"/>
  </si>
  <si>
    <t>医療機関等の住所</t>
    <rPh sb="0" eb="5">
      <t>イリョウキカントウ</t>
    </rPh>
    <rPh sb="6" eb="8">
      <t>ジュウショ</t>
    </rPh>
    <phoneticPr fontId="38"/>
  </si>
  <si>
    <t>賃金改善報告書</t>
    <rPh sb="0" eb="2">
      <t>チンギン</t>
    </rPh>
    <rPh sb="2" eb="4">
      <t>カイゼン</t>
    </rPh>
    <rPh sb="4" eb="7">
      <t>ホウコクショ</t>
    </rPh>
    <phoneticPr fontId="39"/>
  </si>
  <si>
    <t>②：P100 歯科外来・在宅ベースアップ評価料（Ⅰ）</t>
    <phoneticPr fontId="38"/>
  </si>
  <si>
    <t>⑤：訪問看護ベースアップ評価料（Ⅰ）</t>
    <phoneticPr fontId="38"/>
  </si>
  <si>
    <t>届け出たベース
アップ評価料（１）</t>
    <rPh sb="0" eb="1">
      <t>トド</t>
    </rPh>
    <rPh sb="2" eb="3">
      <t>デ</t>
    </rPh>
    <rPh sb="11" eb="14">
      <t>ヒョウカリョウ</t>
    </rPh>
    <phoneticPr fontId="38"/>
  </si>
  <si>
    <t>届け出たベース
アップ評価料（２）</t>
    <rPh sb="0" eb="1">
      <t>トド</t>
    </rPh>
    <rPh sb="2" eb="3">
      <t>デ</t>
    </rPh>
    <rPh sb="11" eb="14">
      <t>ヒョウカリョウ</t>
    </rPh>
    <phoneticPr fontId="38"/>
  </si>
  <si>
    <t>職員構成
（１）</t>
    <rPh sb="0" eb="4">
      <t>ショクインコウセイ</t>
    </rPh>
    <phoneticPr fontId="38"/>
  </si>
  <si>
    <t>職員構成
（２）</t>
    <rPh sb="0" eb="4">
      <t>ショクインコウセイ</t>
    </rPh>
    <phoneticPr fontId="38"/>
  </si>
  <si>
    <t>医療機関等の名称：</t>
    <rPh sb="0" eb="5">
      <t>イリョウキカントウ</t>
    </rPh>
    <rPh sb="6" eb="8">
      <t>メイショウ</t>
    </rPh>
    <phoneticPr fontId="39"/>
  </si>
  <si>
    <r>
      <t xml:space="preserve">開設者（申請者）：
</t>
    </r>
    <r>
      <rPr>
        <b/>
        <sz val="12"/>
        <color theme="1"/>
        <rFont val="ＭＳ ゴシック"/>
        <family val="3"/>
        <charset val="128"/>
      </rPr>
      <t>※法人の場合は法人名・個人の場合は個人名</t>
    </r>
    <rPh sb="0" eb="3">
      <t>カイセツシャ</t>
    </rPh>
    <rPh sb="4" eb="7">
      <t>シンセイシャ</t>
    </rPh>
    <phoneticPr fontId="39"/>
  </si>
  <si>
    <t>賃上げ支援事業　申請額</t>
    <rPh sb="0" eb="2">
      <t>チンア</t>
    </rPh>
    <rPh sb="3" eb="7">
      <t>シエンジギョウ</t>
    </rPh>
    <rPh sb="8" eb="11">
      <t>シンセイガク</t>
    </rPh>
    <phoneticPr fontId="38"/>
  </si>
  <si>
    <t>賃上げ支援事業　合計</t>
    <rPh sb="8" eb="10">
      <t>ゴウケイ</t>
    </rPh>
    <phoneticPr fontId="38"/>
  </si>
  <si>
    <t>物価支援事業</t>
    <rPh sb="0" eb="2">
      <t>ブッカ</t>
    </rPh>
    <rPh sb="2" eb="4">
      <t>シエン</t>
    </rPh>
    <rPh sb="4" eb="6">
      <t>ジギョウ</t>
    </rPh>
    <phoneticPr fontId="38"/>
  </si>
  <si>
    <t>物価支援事業　合計</t>
    <rPh sb="0" eb="2">
      <t>ブッカ</t>
    </rPh>
    <rPh sb="2" eb="4">
      <t>シエン</t>
    </rPh>
    <rPh sb="7" eb="9">
      <t>ゴウケイ</t>
    </rPh>
    <phoneticPr fontId="38"/>
  </si>
  <si>
    <t>物価支援事業　申請額</t>
    <rPh sb="7" eb="10">
      <t>シンセイガク</t>
    </rPh>
    <phoneticPr fontId="38"/>
  </si>
  <si>
    <t>（別紙１）</t>
    <rPh sb="1" eb="3">
      <t>ベッシ</t>
    </rPh>
    <phoneticPr fontId="38"/>
  </si>
  <si>
    <t>（別紙３）</t>
    <rPh sb="1" eb="3">
      <t>ベッシ</t>
    </rPh>
    <phoneticPr fontId="38"/>
  </si>
  <si>
    <t>無床診療所（歯科）</t>
    <rPh sb="0" eb="5">
      <t>ムショウシンリョウジョ</t>
    </rPh>
    <rPh sb="6" eb="7">
      <t>ハ</t>
    </rPh>
    <phoneticPr fontId="38"/>
  </si>
  <si>
    <t>給付金の対象となった職員１名あたり平均額
（対象職員・対象職種・役職によって異なる場合は加重平均してください）</t>
    <rPh sb="0" eb="3">
      <t>キュウフキン</t>
    </rPh>
    <rPh sb="4" eb="6">
      <t>タイショウ</t>
    </rPh>
    <rPh sb="10" eb="12">
      <t>ショクイン</t>
    </rPh>
    <rPh sb="13" eb="14">
      <t>メイ</t>
    </rPh>
    <rPh sb="17" eb="20">
      <t>ヘイキンガク</t>
    </rPh>
    <phoneticPr fontId="39"/>
  </si>
  <si>
    <t>給付金の対象となった賃金改善の総額</t>
    <rPh sb="0" eb="3">
      <t>キュウフキン</t>
    </rPh>
    <rPh sb="4" eb="6">
      <t>タイショウ</t>
    </rPh>
    <rPh sb="10" eb="12">
      <t>チンギン</t>
    </rPh>
    <phoneticPr fontId="38"/>
  </si>
  <si>
    <t>令和７年度の対象職員のベースアップについて、令和７年３月31日時点の賃金水準と比較して2.0％を上回って実施している場合は、令和７年12月から令和８年５月までの間の当該2.0％を上回る部分（別紙にて算定）を上記とは別に含めることが可能</t>
    <phoneticPr fontId="38"/>
  </si>
  <si>
    <t>１名あたり平均額
（対象職員・対象職種・役職によって異なる場合は加重平均してください）</t>
    <rPh sb="1" eb="2">
      <t>メイ</t>
    </rPh>
    <rPh sb="5" eb="8">
      <t>ヘイキンガク</t>
    </rPh>
    <rPh sb="10" eb="12">
      <t>タイショウ</t>
    </rPh>
    <rPh sb="12" eb="14">
      <t>ショクイン</t>
    </rPh>
    <rPh sb="15" eb="17">
      <t>タイショウ</t>
    </rPh>
    <rPh sb="17" eb="19">
      <t>ショクシュ</t>
    </rPh>
    <rPh sb="20" eb="22">
      <t>ヤクショク</t>
    </rPh>
    <rPh sb="26" eb="27">
      <t>コト</t>
    </rPh>
    <rPh sb="29" eb="31">
      <t>バアイ</t>
    </rPh>
    <rPh sb="32" eb="34">
      <t>カジュウ</t>
    </rPh>
    <rPh sb="34" eb="36">
      <t>ヘイキン</t>
    </rPh>
    <phoneticPr fontId="39"/>
  </si>
  <si>
    <t>賃金改善の内容（※）</t>
    <rPh sb="0" eb="2">
      <t>チンギン</t>
    </rPh>
    <rPh sb="2" eb="4">
      <t>カイゼン</t>
    </rPh>
    <rPh sb="5" eb="7">
      <t>ナイヨウ</t>
    </rPh>
    <phoneticPr fontId="38"/>
  </si>
  <si>
    <r>
      <t>　令和７年度の対象職員の</t>
    </r>
    <r>
      <rPr>
        <b/>
        <sz val="11"/>
        <color rgb="FFFF0000"/>
        <rFont val="ＭＳ Ｐゴシック"/>
        <family val="3"/>
        <charset val="128"/>
        <scheme val="minor"/>
      </rPr>
      <t>基本給の引き上げ分について</t>
    </r>
    <r>
      <rPr>
        <b/>
        <sz val="11"/>
        <color theme="1"/>
        <rFont val="ＭＳ Ｐゴシック"/>
        <family val="3"/>
        <charset val="128"/>
        <scheme val="minor"/>
      </rPr>
      <t>、令和７年３月31日時点の賃金水準と比較して2.0％を上回って実施している場合は、令和７年12月から令和８年５月までの間の当該2.0％を上回る部分</t>
    </r>
    <rPh sb="12" eb="15">
      <t>キホンキュウ</t>
    </rPh>
    <rPh sb="16" eb="17">
      <t>ヒ</t>
    </rPh>
    <rPh sb="18" eb="19">
      <t>ア</t>
    </rPh>
    <rPh sb="20" eb="21">
      <t>ブン</t>
    </rPh>
    <phoneticPr fontId="38"/>
  </si>
  <si>
    <r>
      <t>　令和７年度の対象職員の</t>
    </r>
    <r>
      <rPr>
        <b/>
        <sz val="11"/>
        <color rgb="FFFF0000"/>
        <rFont val="ＭＳ Ｐゴシック"/>
        <family val="3"/>
        <charset val="128"/>
        <scheme val="minor"/>
      </rPr>
      <t>毎月決まって支払われる手当の引き上げ分について</t>
    </r>
    <r>
      <rPr>
        <b/>
        <sz val="11"/>
        <color theme="1"/>
        <rFont val="ＭＳ Ｐゴシック"/>
        <family val="3"/>
        <charset val="128"/>
        <scheme val="minor"/>
      </rPr>
      <t>、令和７年３月31日時点の賃金水準と比較して2.0％を上回って実施している場合は、令和７年12月から令和８年５月までの間の当該2.0％を上回る部分</t>
    </r>
    <rPh sb="30" eb="31">
      <t>ブン</t>
    </rPh>
    <phoneticPr fontId="38"/>
  </si>
  <si>
    <t>以下、給付金を活用した、個別職種の賃金改善の内容について記載してください。
政策上の必要性から把握するものであり、補助金の交付額には影響しません。
職種ごとの賃金改善の総額と対象施設全体（複数の対象施設を有する法人の場合は法人全体）の賃金改善の総額が一致しなくても差し支えありません。</t>
    <rPh sb="0" eb="2">
      <t>イカ</t>
    </rPh>
    <rPh sb="3" eb="6">
      <t>キュウフキン</t>
    </rPh>
    <rPh sb="7" eb="9">
      <t>カツヨウ</t>
    </rPh>
    <rPh sb="12" eb="14">
      <t>コベツ</t>
    </rPh>
    <rPh sb="14" eb="16">
      <t>ショクシュ</t>
    </rPh>
    <rPh sb="17" eb="19">
      <t>チンギン</t>
    </rPh>
    <rPh sb="19" eb="21">
      <t>カイゼン</t>
    </rPh>
    <rPh sb="22" eb="24">
      <t>ナイヨウ</t>
    </rPh>
    <rPh sb="28" eb="30">
      <t>キサイ</t>
    </rPh>
    <rPh sb="38" eb="41">
      <t>セイサクジョウ</t>
    </rPh>
    <rPh sb="42" eb="45">
      <t>ヒツヨウセイ</t>
    </rPh>
    <rPh sb="47" eb="49">
      <t>ハアク</t>
    </rPh>
    <rPh sb="57" eb="60">
      <t>ホジョキン</t>
    </rPh>
    <rPh sb="61" eb="64">
      <t>コウフガク</t>
    </rPh>
    <rPh sb="66" eb="68">
      <t>エイキョウ</t>
    </rPh>
    <rPh sb="74" eb="76">
      <t>ショクシュ</t>
    </rPh>
    <rPh sb="79" eb="81">
      <t>チンギン</t>
    </rPh>
    <rPh sb="81" eb="83">
      <t>カイゼン</t>
    </rPh>
    <rPh sb="84" eb="86">
      <t>ソウガク</t>
    </rPh>
    <rPh sb="87" eb="91">
      <t>タイショウシセツ</t>
    </rPh>
    <rPh sb="91" eb="93">
      <t>ゼンタイ</t>
    </rPh>
    <rPh sb="94" eb="96">
      <t>フクスウ</t>
    </rPh>
    <rPh sb="97" eb="99">
      <t>タイショウ</t>
    </rPh>
    <rPh sb="99" eb="101">
      <t>シセツ</t>
    </rPh>
    <rPh sb="102" eb="103">
      <t>ユウ</t>
    </rPh>
    <rPh sb="105" eb="107">
      <t>ホウジン</t>
    </rPh>
    <rPh sb="108" eb="110">
      <t>バアイ</t>
    </rPh>
    <rPh sb="111" eb="115">
      <t>ホウジンゼンタイ</t>
    </rPh>
    <rPh sb="117" eb="119">
      <t>チンギン</t>
    </rPh>
    <rPh sb="119" eb="121">
      <t>カイゼン</t>
    </rPh>
    <rPh sb="122" eb="124">
      <t>ソウガク</t>
    </rPh>
    <rPh sb="125" eb="127">
      <t>イッチ</t>
    </rPh>
    <rPh sb="132" eb="133">
      <t>サ</t>
    </rPh>
    <rPh sb="134" eb="135">
      <t>ツカ</t>
    </rPh>
    <phoneticPr fontId="38"/>
  </si>
  <si>
    <t>（１）看護職員等（保健師、助産師、看護師及び准看護師）</t>
    <phoneticPr fontId="38"/>
  </si>
  <si>
    <t>（２）40歳未満の勤務医師、勤務歯科医師</t>
    <rPh sb="5" eb="6">
      <t>サイ</t>
    </rPh>
    <rPh sb="6" eb="8">
      <t>ミマン</t>
    </rPh>
    <rPh sb="9" eb="13">
      <t>キンムイシ</t>
    </rPh>
    <rPh sb="14" eb="16">
      <t>キンム</t>
    </rPh>
    <rPh sb="16" eb="20">
      <t>シカイシ</t>
    </rPh>
    <phoneticPr fontId="38"/>
  </si>
  <si>
    <t>（３）事務職員</t>
    <rPh sb="3" eb="7">
      <t>ジムショクイン</t>
    </rPh>
    <phoneticPr fontId="38"/>
  </si>
  <si>
    <t>（４）看護補助者</t>
    <rPh sb="3" eb="5">
      <t>カンゴ</t>
    </rPh>
    <rPh sb="5" eb="8">
      <t>ホジョシャ</t>
    </rPh>
    <phoneticPr fontId="38"/>
  </si>
  <si>
    <t>（５）薬剤師（歯科除く）</t>
    <rPh sb="3" eb="6">
      <t>ヤクザイシ</t>
    </rPh>
    <rPh sb="7" eb="10">
      <t>シカノゾ</t>
    </rPh>
    <phoneticPr fontId="38"/>
  </si>
  <si>
    <t>（６）歯科衛生士（歯科のみ）</t>
    <rPh sb="3" eb="8">
      <t>シカエイセイシ</t>
    </rPh>
    <rPh sb="9" eb="11">
      <t>シカ</t>
    </rPh>
    <phoneticPr fontId="38"/>
  </si>
  <si>
    <r>
      <rPr>
        <sz val="11"/>
        <rFont val="ＭＳ Ｐゴシック"/>
        <family val="3"/>
        <charset val="128"/>
        <scheme val="minor"/>
      </rPr>
      <t>（７）</t>
    </r>
    <r>
      <rPr>
        <sz val="11"/>
        <color rgb="FFFF0000"/>
        <rFont val="ＭＳ Ｐゴシック"/>
        <family val="3"/>
        <charset val="128"/>
        <scheme val="minor"/>
      </rPr>
      <t>（常勤（換算しない）10人以上を雇用している場合は必ず記載）</t>
    </r>
    <r>
      <rPr>
        <sz val="11"/>
        <rFont val="ＭＳ Ｐゴシック"/>
        <family val="3"/>
        <charset val="128"/>
        <scheme val="minor"/>
      </rPr>
      <t>リハビリ職種（理学療法士、作業療法士、言語聴覚士）</t>
    </r>
    <rPh sb="4" eb="6">
      <t>ジョウキン</t>
    </rPh>
    <rPh sb="7" eb="9">
      <t>カンサン</t>
    </rPh>
    <rPh sb="15" eb="18">
      <t>ニンイジョウ</t>
    </rPh>
    <rPh sb="19" eb="21">
      <t>コヨウ</t>
    </rPh>
    <rPh sb="25" eb="27">
      <t>バアイ</t>
    </rPh>
    <rPh sb="28" eb="29">
      <t>カナラ</t>
    </rPh>
    <rPh sb="30" eb="32">
      <t>キサイ</t>
    </rPh>
    <phoneticPr fontId="38"/>
  </si>
  <si>
    <r>
      <t>（８）</t>
    </r>
    <r>
      <rPr>
        <sz val="11"/>
        <color rgb="FFFF0000"/>
        <rFont val="ＭＳ Ｐゴシック"/>
        <family val="3"/>
        <charset val="128"/>
        <scheme val="minor"/>
      </rPr>
      <t>（（７）の場合で理学療法士単独の賃金表がある場合は必ず記載）</t>
    </r>
    <r>
      <rPr>
        <sz val="11"/>
        <rFont val="ＭＳ Ｐゴシック"/>
        <family val="3"/>
        <charset val="128"/>
        <scheme val="minor"/>
      </rPr>
      <t>理学療法士</t>
    </r>
    <rPh sb="8" eb="10">
      <t>バアイ</t>
    </rPh>
    <rPh sb="11" eb="13">
      <t>リガク</t>
    </rPh>
    <rPh sb="13" eb="16">
      <t>リョウホウシ</t>
    </rPh>
    <rPh sb="16" eb="18">
      <t>タンドク</t>
    </rPh>
    <rPh sb="19" eb="21">
      <t>チンギン</t>
    </rPh>
    <rPh sb="21" eb="22">
      <t>ヒョウ</t>
    </rPh>
    <rPh sb="25" eb="27">
      <t>バアイ</t>
    </rPh>
    <rPh sb="28" eb="29">
      <t>カナラ</t>
    </rPh>
    <rPh sb="30" eb="32">
      <t>キサイ</t>
    </rPh>
    <rPh sb="33" eb="38">
      <t>リガクリョウホウシ</t>
    </rPh>
    <phoneticPr fontId="38"/>
  </si>
  <si>
    <r>
      <rPr>
        <sz val="11"/>
        <rFont val="ＭＳ Ｐゴシック"/>
        <family val="3"/>
        <charset val="128"/>
        <scheme val="minor"/>
      </rPr>
      <t>（９）</t>
    </r>
    <r>
      <rPr>
        <sz val="11"/>
        <color rgb="FFFF0000"/>
        <rFont val="ＭＳ Ｐゴシック"/>
        <family val="3"/>
        <charset val="128"/>
        <scheme val="minor"/>
      </rPr>
      <t>（（７）の場合で作業療法士単独の賃金表がある場合は必ず記載）</t>
    </r>
    <r>
      <rPr>
        <sz val="11"/>
        <rFont val="ＭＳ Ｐゴシック"/>
        <family val="3"/>
        <charset val="128"/>
        <scheme val="minor"/>
      </rPr>
      <t>作業療法士</t>
    </r>
    <rPh sb="8" eb="10">
      <t>バアイ</t>
    </rPh>
    <rPh sb="11" eb="13">
      <t>サギョウ</t>
    </rPh>
    <rPh sb="13" eb="16">
      <t>リョウホウシ</t>
    </rPh>
    <rPh sb="16" eb="18">
      <t>タンドク</t>
    </rPh>
    <rPh sb="19" eb="21">
      <t>チンギン</t>
    </rPh>
    <rPh sb="21" eb="22">
      <t>ヒョウ</t>
    </rPh>
    <rPh sb="25" eb="27">
      <t>バアイ</t>
    </rPh>
    <rPh sb="28" eb="29">
      <t>カナラ</t>
    </rPh>
    <rPh sb="30" eb="32">
      <t>キサイ</t>
    </rPh>
    <phoneticPr fontId="38"/>
  </si>
  <si>
    <r>
      <rPr>
        <sz val="11"/>
        <rFont val="ＭＳ Ｐゴシック"/>
        <family val="3"/>
        <charset val="128"/>
        <scheme val="minor"/>
      </rPr>
      <t>（１０）</t>
    </r>
    <r>
      <rPr>
        <sz val="11"/>
        <color rgb="FFFF0000"/>
        <rFont val="ＭＳ Ｐゴシック"/>
        <family val="3"/>
        <charset val="128"/>
        <scheme val="minor"/>
      </rPr>
      <t>（（７）の場合で言語聴覚士単独の賃金表がある場合は必ず記載）</t>
    </r>
    <r>
      <rPr>
        <sz val="11"/>
        <rFont val="ＭＳ Ｐゴシック"/>
        <family val="3"/>
        <charset val="128"/>
        <scheme val="minor"/>
      </rPr>
      <t>言語聴覚士</t>
    </r>
    <rPh sb="9" eb="11">
      <t>バアイ</t>
    </rPh>
    <rPh sb="12" eb="17">
      <t>ゲンゴチョウカクシ</t>
    </rPh>
    <rPh sb="17" eb="19">
      <t>タンドク</t>
    </rPh>
    <rPh sb="20" eb="22">
      <t>チンギン</t>
    </rPh>
    <rPh sb="22" eb="23">
      <t>ヒョウ</t>
    </rPh>
    <rPh sb="26" eb="28">
      <t>バアイ</t>
    </rPh>
    <rPh sb="29" eb="30">
      <t>カナラ</t>
    </rPh>
    <rPh sb="31" eb="33">
      <t>キサイ</t>
    </rPh>
    <phoneticPr fontId="38"/>
  </si>
  <si>
    <t>（１１）その他職員</t>
    <phoneticPr fontId="38"/>
  </si>
  <si>
    <r>
      <t xml:space="preserve">【2.0%超部分算定シート】
</t>
    </r>
    <r>
      <rPr>
        <b/>
        <sz val="16"/>
        <color rgb="FFFF0000"/>
        <rFont val="ＭＳ Ｐゴシック"/>
        <family val="3"/>
        <charset val="128"/>
        <scheme val="minor"/>
      </rPr>
      <t>（注）本算定シートは国実施要綱で定めている「令和７年度の対象職員のベースアップについて、令和７年３月31日時点の賃金水準と比較して2.0％を上回って実施している場合は、令和７年12月から令和８年５月までの間の当該2.0％を上回る部分に本事業の支給額を充てることができる。」という例外的な運用を行った場合のみ作成してください。</t>
    </r>
    <rPh sb="25" eb="26">
      <t>クニ</t>
    </rPh>
    <phoneticPr fontId="38"/>
  </si>
  <si>
    <t>（※）計算方法は例えば下記の方法が考えられますが、対象とする賃金改善の内容や職員・職種の範囲は対象施設ごと（複数の対象施設を有する法人の場合は法人ごと）に判断して計算いただくようお願いいたします。
例１：対象職員全体の賃金水準加重平均額をR7.3.31時点とR7.12.1以降とで比較し、R7.12月からR8.5月までの間の2.0％を上回る分に充てる。
例２：上記を職種別に比較し、2.0％を上回っている職種についてのみ、上回る分に充てる。
例３：対象職員ごとに比較し、2.0％を上回っている職員についてのみ、上回る分に充てる。</t>
    <rPh sb="3" eb="5">
      <t>ケイサン</t>
    </rPh>
    <rPh sb="5" eb="7">
      <t>ホウホウ</t>
    </rPh>
    <rPh sb="8" eb="9">
      <t>タト</t>
    </rPh>
    <rPh sb="11" eb="13">
      <t>カキ</t>
    </rPh>
    <rPh sb="14" eb="16">
      <t>ホウホウ</t>
    </rPh>
    <rPh sb="17" eb="18">
      <t>カンガ</t>
    </rPh>
    <rPh sb="25" eb="27">
      <t>タイショウ</t>
    </rPh>
    <rPh sb="30" eb="32">
      <t>チンギン</t>
    </rPh>
    <rPh sb="32" eb="34">
      <t>カイゼン</t>
    </rPh>
    <rPh sb="35" eb="37">
      <t>ナイヨウ</t>
    </rPh>
    <rPh sb="38" eb="40">
      <t>ショクイン</t>
    </rPh>
    <rPh sb="41" eb="43">
      <t>ショクシュ</t>
    </rPh>
    <rPh sb="44" eb="46">
      <t>ハンイ</t>
    </rPh>
    <rPh sb="47" eb="51">
      <t>タイショウシセツ</t>
    </rPh>
    <rPh sb="54" eb="56">
      <t>フクスウ</t>
    </rPh>
    <rPh sb="57" eb="61">
      <t>タイショウシセツ</t>
    </rPh>
    <rPh sb="62" eb="63">
      <t>ユウ</t>
    </rPh>
    <rPh sb="65" eb="67">
      <t>ホウジン</t>
    </rPh>
    <rPh sb="68" eb="70">
      <t>バアイ</t>
    </rPh>
    <rPh sb="71" eb="73">
      <t>ホウジン</t>
    </rPh>
    <rPh sb="77" eb="79">
      <t>ハンダン</t>
    </rPh>
    <rPh sb="81" eb="83">
      <t>ケイサン</t>
    </rPh>
    <rPh sb="90" eb="91">
      <t>ネガ</t>
    </rPh>
    <rPh sb="99" eb="100">
      <t>レイ</t>
    </rPh>
    <rPh sb="177" eb="178">
      <t>レイ</t>
    </rPh>
    <rPh sb="221" eb="222">
      <t>レイ</t>
    </rPh>
    <phoneticPr fontId="38"/>
  </si>
  <si>
    <t>岐阜市薮田南２ー１－１</t>
    <rPh sb="0" eb="3">
      <t>ギフシ</t>
    </rPh>
    <rPh sb="3" eb="5">
      <t>ヤブタ</t>
    </rPh>
    <rPh sb="5" eb="6">
      <t>ミナミ</t>
    </rPh>
    <phoneticPr fontId="38"/>
  </si>
  <si>
    <t>申請する</t>
  </si>
  <si>
    <t>①</t>
  </si>
  <si>
    <t>（１）看護職員等（保健師、助産師、看護師及び准看護師）</t>
  </si>
  <si>
    <t>（職種内訳）　</t>
    <rPh sb="1" eb="5">
      <t>ショクシュウチワケ</t>
    </rPh>
    <phoneticPr fontId="38"/>
  </si>
  <si>
    <t>通番</t>
    <rPh sb="0" eb="2">
      <t>ツウバン</t>
    </rPh>
    <phoneticPr fontId="39"/>
  </si>
  <si>
    <t>備考</t>
    <rPh sb="0" eb="2">
      <t>ビコウ</t>
    </rPh>
    <phoneticPr fontId="39"/>
  </si>
  <si>
    <t>賃上げ月数
（計）</t>
    <rPh sb="0" eb="2">
      <t>チンア</t>
    </rPh>
    <rPh sb="3" eb="5">
      <t>ツキスウ</t>
    </rPh>
    <rPh sb="7" eb="8">
      <t>ケイ</t>
    </rPh>
    <phoneticPr fontId="39"/>
  </si>
  <si>
    <t>賃金改善額
（計）</t>
    <rPh sb="0" eb="4">
      <t>チンギンカイゼン</t>
    </rPh>
    <rPh sb="4" eb="5">
      <t>ガク</t>
    </rPh>
    <rPh sb="7" eb="8">
      <t>ケイ</t>
    </rPh>
    <phoneticPr fontId="39"/>
  </si>
  <si>
    <t>（内訳）</t>
    <rPh sb="1" eb="3">
      <t>ウチワケ</t>
    </rPh>
    <phoneticPr fontId="39"/>
  </si>
  <si>
    <t>12月</t>
    <rPh sb="2" eb="3">
      <t>ガツ</t>
    </rPh>
    <phoneticPr fontId="39"/>
  </si>
  <si>
    <t>1月</t>
  </si>
  <si>
    <t>2月</t>
  </si>
  <si>
    <t>3月</t>
  </si>
  <si>
    <t>4月</t>
  </si>
  <si>
    <t>5月</t>
  </si>
  <si>
    <t>基本給の引き上げ</t>
    <rPh sb="0" eb="3">
      <t>キホンキュウ</t>
    </rPh>
    <rPh sb="4" eb="5">
      <t>ヒ</t>
    </rPh>
    <rPh sb="6" eb="7">
      <t>ア</t>
    </rPh>
    <phoneticPr fontId="39"/>
  </si>
  <si>
    <t>A</t>
    <phoneticPr fontId="39"/>
  </si>
  <si>
    <t>B</t>
    <phoneticPr fontId="39"/>
  </si>
  <si>
    <t>C</t>
    <phoneticPr fontId="39"/>
  </si>
  <si>
    <t>看護師</t>
    <rPh sb="0" eb="3">
      <t>カンゴシ</t>
    </rPh>
    <phoneticPr fontId="39"/>
  </si>
  <si>
    <t>D</t>
    <phoneticPr fontId="39"/>
  </si>
  <si>
    <t>E</t>
    <phoneticPr fontId="39"/>
  </si>
  <si>
    <t>F</t>
    <phoneticPr fontId="39"/>
  </si>
  <si>
    <t>基本給の引き上げ額の加重平均</t>
    <rPh sb="0" eb="3">
      <t>キホンキュウ</t>
    </rPh>
    <rPh sb="4" eb="5">
      <t>ヒ</t>
    </rPh>
    <rPh sb="6" eb="7">
      <t>ア</t>
    </rPh>
    <rPh sb="8" eb="9">
      <t>ガク</t>
    </rPh>
    <rPh sb="10" eb="14">
      <t>カジュウヘイキン</t>
    </rPh>
    <phoneticPr fontId="39"/>
  </si>
  <si>
    <t>記入例モデルケース（個人：岐阜三郎）</t>
    <rPh sb="0" eb="3">
      <t>キニュウレイ</t>
    </rPh>
    <rPh sb="10" eb="12">
      <t>コジン</t>
    </rPh>
    <rPh sb="13" eb="15">
      <t>ギフ</t>
    </rPh>
    <rPh sb="15" eb="17">
      <t>サブロウ</t>
    </rPh>
    <phoneticPr fontId="39"/>
  </si>
  <si>
    <t>岐阜訪問看護ステーション（訪問看護ステーション)</t>
    <rPh sb="0" eb="2">
      <t>ギフ</t>
    </rPh>
    <rPh sb="2" eb="6">
      <t>ホウモンカンゴ</t>
    </rPh>
    <rPh sb="13" eb="17">
      <t>ホウモンカンゴ</t>
    </rPh>
    <phoneticPr fontId="39"/>
  </si>
  <si>
    <t>事務職員</t>
    <rPh sb="2" eb="4">
      <t>ショクイン</t>
    </rPh>
    <phoneticPr fontId="39"/>
  </si>
  <si>
    <t>事務職員</t>
    <rPh sb="0" eb="2">
      <t>ジム</t>
    </rPh>
    <rPh sb="2" eb="4">
      <t>ショクイン</t>
    </rPh>
    <phoneticPr fontId="39"/>
  </si>
  <si>
    <t>岐阜訪問看護ステーション</t>
    <rPh sb="0" eb="2">
      <t>ギフ</t>
    </rPh>
    <rPh sb="2" eb="6">
      <t>ホウモンカンゴ</t>
    </rPh>
    <phoneticPr fontId="38"/>
  </si>
  <si>
    <t>⑤</t>
  </si>
  <si>
    <t>岐阜　三郎</t>
    <rPh sb="3" eb="5">
      <t>サブロウ</t>
    </rPh>
    <phoneticPr fontId="38"/>
  </si>
  <si>
    <t>岐阜訪問看護ステーション</t>
    <rPh sb="2" eb="6">
      <t>ホウモンカンゴ</t>
    </rPh>
    <phoneticPr fontId="38"/>
  </si>
  <si>
    <t>　基本給の引き上げ（②月額×③月数）</t>
    <rPh sb="1" eb="4">
      <t>キホンキュウ</t>
    </rPh>
    <rPh sb="5" eb="6">
      <t>ヒ</t>
    </rPh>
    <rPh sb="7" eb="8">
      <t>ア</t>
    </rPh>
    <phoneticPr fontId="38"/>
  </si>
  <si>
    <t>　毎月決まって支払われる手当の引き上げ（②月額×③月数）</t>
    <rPh sb="1" eb="3">
      <t>マイゲツ</t>
    </rPh>
    <rPh sb="3" eb="4">
      <t>キ</t>
    </rPh>
    <rPh sb="7" eb="9">
      <t>シハラ</t>
    </rPh>
    <rPh sb="12" eb="14">
      <t>テアテ</t>
    </rPh>
    <rPh sb="15" eb="16">
      <t>ヒ</t>
    </rPh>
    <rPh sb="17" eb="18">
      <t>ア</t>
    </rPh>
    <phoneticPr fontId="38"/>
  </si>
  <si>
    <r>
      <rPr>
        <b/>
        <sz val="11"/>
        <color rgb="FFFF0000"/>
        <rFont val="ＭＳ Ｐゴシック"/>
        <family val="3"/>
        <charset val="128"/>
        <scheme val="minor"/>
      </rPr>
      <t xml:space="preserve">（給付金を充て、算出可能な場合のみ記載）
</t>
    </r>
    <r>
      <rPr>
        <b/>
        <sz val="11"/>
        <color theme="1"/>
        <rFont val="ＭＳ Ｐゴシック"/>
        <family val="3"/>
        <charset val="128"/>
        <scheme val="minor"/>
      </rPr>
      <t>　基本給や毎月決まって支払われる手当の引き上げに伴う賞与、時間外手当、法定福利費（事業主負担分を含む。）等の増加分に用いた金額（算出が難しい場合は上記に含めてください。）</t>
    </r>
    <rPh sb="1" eb="4">
      <t>キュウフキン</t>
    </rPh>
    <rPh sb="5" eb="6">
      <t>ア</t>
    </rPh>
    <rPh sb="8" eb="10">
      <t>サンシュツ</t>
    </rPh>
    <rPh sb="10" eb="12">
      <t>カノウ</t>
    </rPh>
    <rPh sb="13" eb="15">
      <t>バアイ</t>
    </rPh>
    <rPh sb="17" eb="19">
      <t>キサイ</t>
    </rPh>
    <rPh sb="22" eb="25">
      <t>キホンキュウ</t>
    </rPh>
    <rPh sb="26" eb="28">
      <t>マイゲツ</t>
    </rPh>
    <rPh sb="28" eb="29">
      <t>キ</t>
    </rPh>
    <rPh sb="32" eb="34">
      <t>シハラ</t>
    </rPh>
    <rPh sb="37" eb="39">
      <t>テアテ</t>
    </rPh>
    <rPh sb="40" eb="41">
      <t>ヒ</t>
    </rPh>
    <rPh sb="42" eb="43">
      <t>ア</t>
    </rPh>
    <rPh sb="45" eb="46">
      <t>トモナ</t>
    </rPh>
    <rPh sb="47" eb="49">
      <t>ショウヨ</t>
    </rPh>
    <rPh sb="50" eb="53">
      <t>ジカンガイ</t>
    </rPh>
    <rPh sb="53" eb="55">
      <t>テアテ</t>
    </rPh>
    <rPh sb="56" eb="58">
      <t>ホウテイ</t>
    </rPh>
    <rPh sb="58" eb="61">
      <t>フクリヒ</t>
    </rPh>
    <rPh sb="62" eb="65">
      <t>ジギョウヌシ</t>
    </rPh>
    <rPh sb="65" eb="68">
      <t>フタンブン</t>
    </rPh>
    <rPh sb="69" eb="70">
      <t>フク</t>
    </rPh>
    <rPh sb="73" eb="74">
      <t>トウ</t>
    </rPh>
    <rPh sb="75" eb="78">
      <t>ゾウカブン</t>
    </rPh>
    <rPh sb="79" eb="80">
      <t>モチ</t>
    </rPh>
    <rPh sb="82" eb="84">
      <t>キンガク</t>
    </rPh>
    <rPh sb="85" eb="87">
      <t>サンシュツ</t>
    </rPh>
    <rPh sb="88" eb="89">
      <t>ムズカ</t>
    </rPh>
    <rPh sb="91" eb="93">
      <t>バアイ</t>
    </rPh>
    <rPh sb="94" eb="96">
      <t>ジョウキ</t>
    </rPh>
    <rPh sb="97" eb="98">
      <t>フク</t>
    </rPh>
    <phoneticPr fontId="38"/>
  </si>
  <si>
    <t>　特別手当（②月額×③月数）</t>
    <rPh sb="1" eb="3">
      <t>トクベツ</t>
    </rPh>
    <rPh sb="3" eb="5">
      <t>テアテ</t>
    </rPh>
    <rPh sb="7" eb="9">
      <t>ゲツガク</t>
    </rPh>
    <rPh sb="11" eb="13">
      <t>ゲッスウ</t>
    </rPh>
    <phoneticPr fontId="38"/>
  </si>
  <si>
    <t>　一時金（②月額×③月数）</t>
    <rPh sb="1" eb="4">
      <t>イチジキン</t>
    </rPh>
    <rPh sb="6" eb="8">
      <t>ゲツガク</t>
    </rPh>
    <rPh sb="10" eb="12">
      <t>ツキスウ</t>
    </rPh>
    <phoneticPr fontId="38"/>
  </si>
  <si>
    <t>賃金改善の内容</t>
    <rPh sb="0" eb="2">
      <t>チンギン</t>
    </rPh>
    <rPh sb="2" eb="4">
      <t>カイゼン</t>
    </rPh>
    <rPh sb="5" eb="7">
      <t>ナイヨウ</t>
    </rPh>
    <phoneticPr fontId="37"/>
  </si>
  <si>
    <t>①対象人数
（常勤換算数）</t>
    <rPh sb="1" eb="3">
      <t>タイショウ</t>
    </rPh>
    <rPh sb="3" eb="5">
      <t>ニンズウ</t>
    </rPh>
    <rPh sb="7" eb="9">
      <t>ジョウキン</t>
    </rPh>
    <rPh sb="9" eb="11">
      <t>カンサン</t>
    </rPh>
    <rPh sb="11" eb="12">
      <t>スウ</t>
    </rPh>
    <phoneticPr fontId="37"/>
  </si>
  <si>
    <t>②月額または
月額換算額
（小数点以下切捨て）</t>
    <rPh sb="1" eb="3">
      <t>ゲツガク</t>
    </rPh>
    <rPh sb="7" eb="9">
      <t>ゲツガク</t>
    </rPh>
    <rPh sb="9" eb="11">
      <t>カンサン</t>
    </rPh>
    <rPh sb="11" eb="12">
      <t>ガク</t>
    </rPh>
    <rPh sb="14" eb="19">
      <t>ショウスウテンイカ</t>
    </rPh>
    <rPh sb="19" eb="20">
      <t>キ</t>
    </rPh>
    <rPh sb="20" eb="21">
      <t>ス</t>
    </rPh>
    <phoneticPr fontId="37"/>
  </si>
  <si>
    <t>③月数
（対象月の合計）</t>
    <rPh sb="1" eb="3">
      <t>ゲッスウ</t>
    </rPh>
    <rPh sb="5" eb="8">
      <t>タイショウツキ</t>
    </rPh>
    <rPh sb="9" eb="11">
      <t>ゴウケイ</t>
    </rPh>
    <phoneticPr fontId="37"/>
  </si>
  <si>
    <t>令和８年６月１日以降の
賃金改善水準（直接入力）（比較対象は給付金による賃金改善前の水準）</t>
    <rPh sb="0" eb="2">
      <t>レイワ</t>
    </rPh>
    <rPh sb="3" eb="4">
      <t>ネン</t>
    </rPh>
    <rPh sb="5" eb="6">
      <t>ガツ</t>
    </rPh>
    <rPh sb="7" eb="8">
      <t>ニチ</t>
    </rPh>
    <rPh sb="8" eb="10">
      <t>イコウ</t>
    </rPh>
    <rPh sb="12" eb="14">
      <t>チンギン</t>
    </rPh>
    <rPh sb="14" eb="16">
      <t>カイゼン</t>
    </rPh>
    <rPh sb="16" eb="18">
      <t>スイジュン</t>
    </rPh>
    <rPh sb="19" eb="21">
      <t>チョクセツ</t>
    </rPh>
    <rPh sb="21" eb="23">
      <t>ニュウリョク</t>
    </rPh>
    <rPh sb="25" eb="27">
      <t>ヒカク</t>
    </rPh>
    <rPh sb="27" eb="29">
      <t>タイショウ</t>
    </rPh>
    <rPh sb="30" eb="33">
      <t>キュウフキン</t>
    </rPh>
    <rPh sb="36" eb="38">
      <t>チンギン</t>
    </rPh>
    <rPh sb="38" eb="40">
      <t>カイゼン</t>
    </rPh>
    <rPh sb="40" eb="41">
      <t>マエ</t>
    </rPh>
    <rPh sb="42" eb="44">
      <t>スイジュン</t>
    </rPh>
    <phoneticPr fontId="37"/>
  </si>
  <si>
    <t>1名あたり平均額
（月額）</t>
    <rPh sb="1" eb="2">
      <t>メイ</t>
    </rPh>
    <rPh sb="5" eb="8">
      <t>ヘイキンガク</t>
    </rPh>
    <rPh sb="10" eb="12">
      <t>ゲツガク</t>
    </rPh>
    <phoneticPr fontId="37"/>
  </si>
  <si>
    <t>賃金改善の内容</t>
  </si>
  <si>
    <t>①対象人数
（常勤換算数）
（自動転記）</t>
    <rPh sb="1" eb="3">
      <t>タイショウ</t>
    </rPh>
    <rPh sb="3" eb="5">
      <t>ニンズウ</t>
    </rPh>
    <rPh sb="7" eb="9">
      <t>ジョウキン</t>
    </rPh>
    <rPh sb="9" eb="11">
      <t>カンサン</t>
    </rPh>
    <rPh sb="11" eb="12">
      <t>スウ</t>
    </rPh>
    <rPh sb="15" eb="17">
      <t>ジドウ</t>
    </rPh>
    <rPh sb="17" eb="19">
      <t>テンキ</t>
    </rPh>
    <phoneticPr fontId="37"/>
  </si>
  <si>
    <t>賃金改善の総額
（自動計算）</t>
    <rPh sb="9" eb="11">
      <t>ジドウ</t>
    </rPh>
    <rPh sb="11" eb="13">
      <t>ケイサン</t>
    </rPh>
    <phoneticPr fontId="37"/>
  </si>
  <si>
    <t>②月額または
月額換算額
（小数点以下切捨て）
（自動転記）</t>
    <rPh sb="1" eb="3">
      <t>ゲツガク</t>
    </rPh>
    <rPh sb="7" eb="9">
      <t>ゲツガク</t>
    </rPh>
    <rPh sb="9" eb="11">
      <t>カンサン</t>
    </rPh>
    <rPh sb="11" eb="12">
      <t>ガク</t>
    </rPh>
    <rPh sb="14" eb="19">
      <t>ショウスウテンイカ</t>
    </rPh>
    <rPh sb="19" eb="20">
      <t>キ</t>
    </rPh>
    <rPh sb="20" eb="21">
      <t>ス</t>
    </rPh>
    <rPh sb="25" eb="27">
      <t>ジドウ</t>
    </rPh>
    <rPh sb="27" eb="29">
      <t>テンキ</t>
    </rPh>
    <phoneticPr fontId="37"/>
  </si>
  <si>
    <t>③月数
（対象月の合計）
（自動転記）</t>
    <rPh sb="1" eb="3">
      <t>ゲッスウ</t>
    </rPh>
    <rPh sb="5" eb="8">
      <t>タイショウツキ</t>
    </rPh>
    <rPh sb="9" eb="11">
      <t>ゴウケイ</t>
    </rPh>
    <rPh sb="14" eb="16">
      <t>ジドウ</t>
    </rPh>
    <rPh sb="16" eb="18">
      <t>テンキ</t>
    </rPh>
    <phoneticPr fontId="37"/>
  </si>
  <si>
    <t>（充てた場合のみ記載）
　上記の2.0％を上回る部分に伴う賞与、時間外手当、法定福利費（事業主負担分を含む。）等の増加分に用いた金額（算出が難しい場合は上記に含めてください。）</t>
    <rPh sb="28" eb="30">
      <t>ジョウキ</t>
    </rPh>
    <rPh sb="36" eb="38">
      <t>ウワマワ</t>
    </rPh>
    <rPh sb="39" eb="41">
      <t>ブブンブン</t>
    </rPh>
    <rPh sb="73" eb="75">
      <t>バアイ</t>
    </rPh>
    <phoneticPr fontId="38"/>
  </si>
  <si>
    <t>有床診療所（医科）［２床以下］</t>
    <rPh sb="0" eb="5">
      <t>ユウショウシンリョウジョ</t>
    </rPh>
    <rPh sb="6" eb="8">
      <t>イカ</t>
    </rPh>
    <rPh sb="11" eb="12">
      <t>ユカ</t>
    </rPh>
    <rPh sb="12" eb="14">
      <t>イカ</t>
    </rPh>
    <phoneticPr fontId="40"/>
  </si>
  <si>
    <t>有床診療所（医科）［３～13床］</t>
    <rPh sb="0" eb="5">
      <t>ユウショウシンリョウジョ</t>
    </rPh>
    <rPh sb="14" eb="15">
      <t>ユカ</t>
    </rPh>
    <phoneticPr fontId="40"/>
  </si>
  <si>
    <t>有床診療所（医科）［14床以上］</t>
    <rPh sb="0" eb="5">
      <t>ユウショウシンリョウジョ</t>
    </rPh>
    <rPh sb="6" eb="8">
      <t>イカ</t>
    </rPh>
    <rPh sb="12" eb="13">
      <t>ユカ</t>
    </rPh>
    <rPh sb="13" eb="15">
      <t>イジョウ</t>
    </rPh>
    <phoneticPr fontId="40"/>
  </si>
  <si>
    <t>無床診療所（医科）</t>
    <rPh sb="0" eb="5">
      <t>ムショウシンリョウジョ</t>
    </rPh>
    <phoneticPr fontId="40"/>
  </si>
  <si>
    <t>有床診療所（歯科）［２床以下］</t>
    <rPh sb="0" eb="5">
      <t>ユウショウシンリョウジョ</t>
    </rPh>
    <rPh sb="6" eb="8">
      <t>シカ</t>
    </rPh>
    <rPh sb="11" eb="12">
      <t>ユカ</t>
    </rPh>
    <rPh sb="12" eb="14">
      <t>イカ</t>
    </rPh>
    <phoneticPr fontId="40"/>
  </si>
  <si>
    <t>有床診療所（歯科）［３～13床］</t>
    <rPh sb="0" eb="5">
      <t>ユウショウシンリョウジョ</t>
    </rPh>
    <rPh sb="6" eb="7">
      <t>ハ</t>
    </rPh>
    <rPh sb="14" eb="15">
      <t>ユカ</t>
    </rPh>
    <phoneticPr fontId="40"/>
  </si>
  <si>
    <t>有床診療所（歯科）［14床以上］</t>
    <rPh sb="0" eb="5">
      <t>ユウショウシンリョウジョ</t>
    </rPh>
    <rPh sb="6" eb="8">
      <t>シカ</t>
    </rPh>
    <rPh sb="12" eb="13">
      <t>ユカ</t>
    </rPh>
    <rPh sb="13" eb="15">
      <t>イジョウ</t>
    </rPh>
    <phoneticPr fontId="4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</si>
</sst>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quot;円&quot;"/>
    <numFmt numFmtId="177" formatCode="#,##0&quot;人&quot;"/>
    <numFmt numFmtId="178" formatCode="0.0%"/>
    <numFmt numFmtId="179" formatCode="General&quot;床&quot;"/>
    <numFmt numFmtId="180" formatCode="\(0_)\)"/>
    <numFmt numFmtId="181" formatCode="#,##0&quot;ヶ月&quot;"/>
    <numFmt numFmtId="182" formatCode="@&quot;さん&quot;"/>
  </numFmts>
  <fonts count="66">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6"/>
      <name val="ＭＳ Ｐゴシック"/>
      <family val="3"/>
      <charset val="128"/>
      <scheme val="minor"/>
    </font>
    <font>
      <sz val="6"/>
      <name val="ＭＳ Ｐゴシック"/>
      <family val="2"/>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sz val="11"/>
      <color theme="1"/>
      <name val="ＭＳ Ｐゴシック"/>
      <family val="2"/>
      <scheme val="minor"/>
    </font>
    <font>
      <sz val="11"/>
      <name val="ＭＳ Ｐゴシック"/>
      <family val="3"/>
      <charset val="128"/>
    </font>
    <font>
      <u/>
      <sz val="12"/>
      <color theme="1"/>
      <name val="ＭＳ ゴシック"/>
      <family val="3"/>
      <charset val="128"/>
    </font>
    <font>
      <b/>
      <sz val="12"/>
      <color theme="1"/>
      <name val="ＭＳ ゴシック"/>
      <family val="3"/>
      <charset val="128"/>
    </font>
    <font>
      <b/>
      <sz val="14"/>
      <color theme="1"/>
      <name val="ＭＳ Ｐゴシック"/>
      <family val="3"/>
      <charset val="128"/>
      <scheme val="minor"/>
    </font>
    <font>
      <b/>
      <u/>
      <sz val="12"/>
      <color theme="1"/>
      <name val="ＭＳ ゴシック"/>
      <family val="3"/>
      <charset val="128"/>
    </font>
    <font>
      <sz val="10"/>
      <color theme="1"/>
      <name val="ＭＳ Ｐゴシック"/>
      <family val="3"/>
      <charset val="128"/>
      <scheme val="minor"/>
    </font>
    <font>
      <sz val="9"/>
      <color theme="1"/>
      <name val="ＭＳ Ｐゴシック"/>
      <family val="3"/>
      <charset val="128"/>
      <scheme val="minor"/>
    </font>
    <font>
      <sz val="14"/>
      <color theme="1"/>
      <name val="ＭＳ Ｐゴシック"/>
      <family val="3"/>
      <charset val="128"/>
      <scheme val="minor"/>
    </font>
    <font>
      <b/>
      <sz val="18"/>
      <name val="ＭＳ Ｐゴシック"/>
      <family val="3"/>
      <charset val="128"/>
      <scheme val="minor"/>
    </font>
    <font>
      <b/>
      <sz val="14"/>
      <color rgb="FFFF0000"/>
      <name val="ＭＳ Ｐゴシック"/>
      <family val="3"/>
      <charset val="128"/>
      <scheme val="minor"/>
    </font>
    <font>
      <b/>
      <sz val="11"/>
      <color rgb="FFFF0000"/>
      <name val="ＭＳ Ｐゴシック"/>
      <family val="3"/>
      <charset val="128"/>
      <scheme val="minor"/>
    </font>
    <font>
      <sz val="14"/>
      <color theme="1"/>
      <name val="ＭＳ Ｐゴシック"/>
      <family val="2"/>
      <charset val="128"/>
      <scheme val="minor"/>
    </font>
    <font>
      <b/>
      <sz val="16"/>
      <color rgb="FFFF0000"/>
      <name val="ＭＳ Ｐゴシック"/>
      <family val="3"/>
      <charset val="128"/>
      <scheme val="minor"/>
    </font>
    <font>
      <b/>
      <sz val="11"/>
      <color theme="1"/>
      <name val="BIZ UDPゴシック"/>
      <family val="3"/>
      <charset val="128"/>
    </font>
    <font>
      <sz val="11"/>
      <color theme="1"/>
      <name val="BIZ UDPゴシック"/>
      <family val="3"/>
      <charset val="128"/>
    </font>
    <font>
      <b/>
      <u/>
      <sz val="11"/>
      <name val="BIZ UDPゴシック"/>
      <family val="3"/>
      <charset val="128"/>
    </font>
    <font>
      <b/>
      <sz val="11"/>
      <name val="BIZ UDPゴシック"/>
      <family val="3"/>
      <charset val="128"/>
    </font>
    <font>
      <b/>
      <sz val="9"/>
      <color theme="0"/>
      <name val="BIZ UDPゴシック"/>
      <family val="3"/>
      <charset val="128"/>
    </font>
    <font>
      <sz val="11"/>
      <name val="BIZ UDPゴシック"/>
      <family val="3"/>
      <charset val="128"/>
    </font>
    <font>
      <sz val="11"/>
      <color theme="0"/>
      <name val="BIZ UDPゴシック"/>
      <family val="3"/>
      <charset val="128"/>
    </font>
    <font>
      <sz val="9"/>
      <color indexed="81"/>
      <name val="MS P ゴシック"/>
      <family val="3"/>
      <charset val="128"/>
    </font>
  </fonts>
  <fills count="43">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1" tint="0.499984740745262"/>
        <bgColor indexed="64"/>
      </patternFill>
    </fill>
    <fill>
      <patternFill patternType="solid">
        <fgColor rgb="FFFFFF99"/>
        <bgColor indexed="64"/>
      </patternFill>
    </fill>
    <fill>
      <patternFill patternType="solid">
        <fgColor theme="5"/>
        <bgColor indexed="64"/>
      </patternFill>
    </fill>
    <fill>
      <patternFill patternType="solid">
        <fgColor theme="5" tint="0.79998168889431442"/>
        <bgColor indexed="64"/>
      </patternFill>
    </fill>
    <fill>
      <patternFill patternType="solid">
        <fgColor theme="5" tint="0.59999389629810485"/>
        <bgColor indexed="64"/>
      </patternFill>
    </fill>
  </fills>
  <borders count="68">
    <border>
      <left/>
      <right/>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diagonalDown="1">
      <left/>
      <right/>
      <top style="thin">
        <color indexed="64"/>
      </top>
      <bottom style="thin">
        <color indexed="64"/>
      </bottom>
      <diagonal style="thin">
        <color indexed="64"/>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diagonalDown="1">
      <left style="medium">
        <color indexed="64"/>
      </left>
      <right/>
      <top style="thin">
        <color indexed="64"/>
      </top>
      <bottom style="medium">
        <color indexed="64"/>
      </bottom>
      <diagonal style="thin">
        <color indexed="64"/>
      </diagonal>
    </border>
    <border diagonalDown="1">
      <left/>
      <right/>
      <top style="thin">
        <color indexed="64"/>
      </top>
      <bottom style="medium">
        <color indexed="64"/>
      </bottom>
      <diagonal style="thin">
        <color indexed="64"/>
      </diagonal>
    </border>
    <border diagonalDown="1">
      <left/>
      <right style="thin">
        <color indexed="64"/>
      </right>
      <top style="thin">
        <color indexed="64"/>
      </top>
      <bottom style="medium">
        <color indexed="64"/>
      </bottom>
      <diagonal style="thin">
        <color indexed="64"/>
      </diagonal>
    </border>
    <border>
      <left style="medium">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diagonal/>
    </border>
    <border>
      <left style="medium">
        <color indexed="64"/>
      </left>
      <right/>
      <top/>
      <bottom style="double">
        <color indexed="64"/>
      </bottom>
      <diagonal/>
    </border>
    <border>
      <left style="medium">
        <color indexed="64"/>
      </left>
      <right style="medium">
        <color indexed="64"/>
      </right>
      <top/>
      <bottom style="double">
        <color indexed="64"/>
      </bottom>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style="medium">
        <color indexed="64"/>
      </right>
      <top style="double">
        <color indexed="64"/>
      </top>
      <bottom style="double">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medium">
        <color indexed="64"/>
      </left>
      <right/>
      <top style="double">
        <color indexed="64"/>
      </top>
      <bottom style="double">
        <color indexed="64"/>
      </bottom>
      <diagonal/>
    </border>
    <border>
      <left style="medium">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right/>
      <top style="double">
        <color indexed="64"/>
      </top>
      <bottom style="double">
        <color indexed="64"/>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84">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4" borderId="0" applyNumberFormat="0" applyBorder="0" applyAlignment="0" applyProtection="0">
      <alignment vertical="center"/>
    </xf>
    <xf numFmtId="0" fontId="20" fillId="5" borderId="0" applyNumberFormat="0" applyBorder="0" applyAlignment="0" applyProtection="0">
      <alignment vertical="center"/>
    </xf>
    <xf numFmtId="0" fontId="20" fillId="6" borderId="0" applyNumberFormat="0" applyBorder="0" applyAlignment="0" applyProtection="0">
      <alignment vertical="center"/>
    </xf>
    <xf numFmtId="0" fontId="20" fillId="7" borderId="0" applyNumberFormat="0" applyBorder="0" applyAlignment="0" applyProtection="0">
      <alignment vertical="center"/>
    </xf>
    <xf numFmtId="0" fontId="20" fillId="8" borderId="0" applyNumberFormat="0" applyBorder="0" applyAlignment="0" applyProtection="0">
      <alignment vertical="center"/>
    </xf>
    <xf numFmtId="0" fontId="20" fillId="9" borderId="0" applyNumberFormat="0" applyBorder="0" applyAlignment="0" applyProtection="0">
      <alignment vertical="center"/>
    </xf>
    <xf numFmtId="0" fontId="20" fillId="10" borderId="0" applyNumberFormat="0" applyBorder="0" applyAlignment="0" applyProtection="0">
      <alignment vertical="center"/>
    </xf>
    <xf numFmtId="0" fontId="20" fillId="11" borderId="0" applyNumberFormat="0" applyBorder="0" applyAlignment="0" applyProtection="0">
      <alignment vertical="center"/>
    </xf>
    <xf numFmtId="0" fontId="20" fillId="12" borderId="0" applyNumberFormat="0" applyBorder="0" applyAlignment="0" applyProtection="0">
      <alignment vertical="center"/>
    </xf>
    <xf numFmtId="0" fontId="20" fillId="13" borderId="0" applyNumberFormat="0" applyBorder="0" applyAlignment="0" applyProtection="0">
      <alignment vertical="center"/>
    </xf>
    <xf numFmtId="0" fontId="21" fillId="14" borderId="0" applyNumberFormat="0" applyBorder="0" applyAlignment="0" applyProtection="0">
      <alignment vertical="center"/>
    </xf>
    <xf numFmtId="0" fontId="21" fillId="15" borderId="0" applyNumberFormat="0" applyBorder="0" applyAlignment="0" applyProtection="0">
      <alignment vertical="center"/>
    </xf>
    <xf numFmtId="0" fontId="21" fillId="16" borderId="0" applyNumberFormat="0" applyBorder="0" applyAlignment="0" applyProtection="0">
      <alignment vertical="center"/>
    </xf>
    <xf numFmtId="0" fontId="21" fillId="17" borderId="0" applyNumberFormat="0" applyBorder="0" applyAlignment="0" applyProtection="0">
      <alignment vertical="center"/>
    </xf>
    <xf numFmtId="0" fontId="21" fillId="18" borderId="0" applyNumberFormat="0" applyBorder="0" applyAlignment="0" applyProtection="0">
      <alignment vertical="center"/>
    </xf>
    <xf numFmtId="0" fontId="21" fillId="19" borderId="0" applyNumberFormat="0" applyBorder="0" applyAlignment="0" applyProtection="0">
      <alignment vertical="center"/>
    </xf>
    <xf numFmtId="0" fontId="21" fillId="20" borderId="0" applyNumberFormat="0" applyBorder="0" applyAlignment="0" applyProtection="0">
      <alignment vertical="center"/>
    </xf>
    <xf numFmtId="0" fontId="21" fillId="21" borderId="0" applyNumberFormat="0" applyBorder="0" applyAlignment="0" applyProtection="0">
      <alignment vertical="center"/>
    </xf>
    <xf numFmtId="0" fontId="21" fillId="22" borderId="0" applyNumberFormat="0" applyBorder="0" applyAlignment="0" applyProtection="0">
      <alignment vertical="center"/>
    </xf>
    <xf numFmtId="0" fontId="21" fillId="23" borderId="0" applyNumberFormat="0" applyBorder="0" applyAlignment="0" applyProtection="0">
      <alignment vertical="center"/>
    </xf>
    <xf numFmtId="0" fontId="21" fillId="24" borderId="0" applyNumberFormat="0" applyBorder="0" applyAlignment="0" applyProtection="0">
      <alignment vertical="center"/>
    </xf>
    <xf numFmtId="0" fontId="21" fillId="25" borderId="0" applyNumberFormat="0" applyBorder="0" applyAlignment="0" applyProtection="0">
      <alignment vertical="center"/>
    </xf>
    <xf numFmtId="0" fontId="22" fillId="0" borderId="0" applyNumberFormat="0" applyFill="0" applyBorder="0" applyAlignment="0" applyProtection="0">
      <alignment vertical="center"/>
    </xf>
    <xf numFmtId="0" fontId="23" fillId="26" borderId="5" applyNumberFormat="0" applyAlignment="0" applyProtection="0">
      <alignment vertical="center"/>
    </xf>
    <xf numFmtId="0" fontId="24" fillId="27" borderId="0" applyNumberFormat="0" applyBorder="0" applyAlignment="0" applyProtection="0">
      <alignment vertical="center"/>
    </xf>
    <xf numFmtId="0" fontId="20" fillId="28" borderId="6" applyNumberFormat="0" applyFont="0" applyAlignment="0" applyProtection="0">
      <alignment vertical="center"/>
    </xf>
    <xf numFmtId="0" fontId="25" fillId="0" borderId="7" applyNumberFormat="0" applyFill="0" applyAlignment="0" applyProtection="0">
      <alignment vertical="center"/>
    </xf>
    <xf numFmtId="0" fontId="26" fillId="29" borderId="0" applyNumberFormat="0" applyBorder="0" applyAlignment="0" applyProtection="0">
      <alignment vertical="center"/>
    </xf>
    <xf numFmtId="0" fontId="27" fillId="30" borderId="8" applyNumberFormat="0" applyAlignment="0" applyProtection="0">
      <alignment vertical="center"/>
    </xf>
    <xf numFmtId="0" fontId="28" fillId="0" borderId="0" applyNumberFormat="0" applyFill="0" applyBorder="0" applyAlignment="0" applyProtection="0">
      <alignment vertical="center"/>
    </xf>
    <xf numFmtId="0" fontId="29" fillId="0" borderId="9" applyNumberFormat="0" applyFill="0" applyAlignment="0" applyProtection="0">
      <alignment vertical="center"/>
    </xf>
    <xf numFmtId="0" fontId="30" fillId="0" borderId="10" applyNumberFormat="0" applyFill="0" applyAlignment="0" applyProtection="0">
      <alignment vertical="center"/>
    </xf>
    <xf numFmtId="0" fontId="31" fillId="0" borderId="11" applyNumberFormat="0" applyFill="0" applyAlignment="0" applyProtection="0">
      <alignment vertical="center"/>
    </xf>
    <xf numFmtId="0" fontId="31" fillId="0" borderId="0" applyNumberFormat="0" applyFill="0" applyBorder="0" applyAlignment="0" applyProtection="0">
      <alignment vertical="center"/>
    </xf>
    <xf numFmtId="0" fontId="32" fillId="0" borderId="12" applyNumberFormat="0" applyFill="0" applyAlignment="0" applyProtection="0">
      <alignment vertical="center"/>
    </xf>
    <xf numFmtId="0" fontId="33" fillId="30" borderId="13" applyNumberFormat="0" applyAlignment="0" applyProtection="0">
      <alignment vertical="center"/>
    </xf>
    <xf numFmtId="0" fontId="34" fillId="0" borderId="0" applyNumberFormat="0" applyFill="0" applyBorder="0" applyAlignment="0" applyProtection="0">
      <alignment vertical="center"/>
    </xf>
    <xf numFmtId="0" fontId="35" fillId="31" borderId="8" applyNumberFormat="0" applyAlignment="0" applyProtection="0">
      <alignment vertical="center"/>
    </xf>
    <xf numFmtId="0" fontId="36" fillId="32" borderId="0" applyNumberFormat="0" applyBorder="0" applyAlignment="0" applyProtection="0">
      <alignment vertical="center"/>
    </xf>
    <xf numFmtId="0" fontId="19" fillId="0" borderId="0">
      <alignment vertical="center"/>
    </xf>
    <xf numFmtId="0" fontId="18" fillId="0" borderId="0">
      <alignment vertical="center"/>
    </xf>
    <xf numFmtId="0" fontId="41" fillId="0" borderId="0"/>
    <xf numFmtId="38" fontId="41" fillId="0" borderId="0" applyFont="0" applyFill="0" applyBorder="0" applyAlignment="0" applyProtection="0"/>
    <xf numFmtId="0" fontId="44" fillId="0" borderId="0"/>
    <xf numFmtId="38" fontId="44" fillId="0" borderId="0" applyFont="0" applyFill="0" applyBorder="0" applyAlignment="0" applyProtection="0">
      <alignment vertical="center"/>
    </xf>
    <xf numFmtId="0" fontId="20" fillId="0" borderId="0">
      <alignment vertical="center"/>
    </xf>
    <xf numFmtId="0" fontId="20" fillId="0" borderId="0">
      <alignment vertical="center"/>
    </xf>
    <xf numFmtId="0" fontId="43" fillId="0" borderId="0">
      <alignment vertical="center"/>
    </xf>
    <xf numFmtId="38" fontId="20" fillId="0" borderId="0" applyFont="0" applyFill="0" applyBorder="0" applyAlignment="0" applyProtection="0">
      <alignment vertical="center"/>
    </xf>
    <xf numFmtId="0" fontId="45" fillId="0" borderId="0">
      <alignment vertical="center"/>
    </xf>
    <xf numFmtId="0" fontId="17" fillId="0" borderId="0">
      <alignment vertical="center"/>
    </xf>
    <xf numFmtId="38" fontId="17" fillId="0" borderId="0" applyFont="0" applyFill="0" applyBorder="0" applyAlignment="0" applyProtection="0">
      <alignment vertical="center"/>
    </xf>
    <xf numFmtId="0" fontId="45" fillId="0" borderId="0"/>
    <xf numFmtId="0" fontId="16"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3" fillId="0" borderId="0">
      <alignment vertical="center"/>
    </xf>
    <xf numFmtId="0" fontId="12" fillId="0" borderId="0">
      <alignment vertical="center"/>
    </xf>
    <xf numFmtId="0" fontId="12" fillId="0" borderId="0">
      <alignment vertical="center"/>
    </xf>
    <xf numFmtId="0" fontId="11" fillId="0" borderId="0">
      <alignment vertical="center"/>
    </xf>
    <xf numFmtId="38" fontId="11" fillId="0" borderId="0" applyFont="0" applyFill="0" applyBorder="0" applyAlignment="0" applyProtection="0">
      <alignment vertical="center"/>
    </xf>
    <xf numFmtId="0" fontId="10" fillId="0" borderId="0">
      <alignment vertical="center"/>
    </xf>
    <xf numFmtId="38" fontId="10" fillId="0" borderId="0" applyFont="0" applyFill="0" applyBorder="0" applyAlignment="0" applyProtection="0">
      <alignment vertical="center"/>
    </xf>
    <xf numFmtId="38" fontId="20" fillId="0" borderId="0" applyFont="0" applyFill="0" applyBorder="0" applyAlignment="0" applyProtection="0">
      <alignment vertical="center"/>
    </xf>
    <xf numFmtId="0" fontId="9" fillId="0" borderId="0">
      <alignment vertical="center"/>
    </xf>
    <xf numFmtId="38" fontId="9" fillId="0" borderId="0" applyFont="0" applyFill="0" applyBorder="0" applyAlignment="0" applyProtection="0">
      <alignment vertical="center"/>
    </xf>
    <xf numFmtId="0" fontId="8" fillId="0" borderId="0">
      <alignment vertical="center"/>
    </xf>
    <xf numFmtId="9" fontId="20" fillId="0" borderId="0" applyFont="0" applyFill="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5" fillId="0" borderId="0">
      <alignment vertical="center"/>
    </xf>
    <xf numFmtId="0" fontId="4" fillId="0" borderId="0">
      <alignment vertical="center"/>
    </xf>
    <xf numFmtId="0" fontId="4" fillId="0" borderId="0">
      <alignment vertical="center"/>
    </xf>
    <xf numFmtId="0" fontId="4" fillId="0" borderId="0">
      <alignment vertical="center"/>
    </xf>
    <xf numFmtId="0" fontId="2" fillId="0" borderId="0">
      <alignment vertical="center"/>
    </xf>
    <xf numFmtId="38" fontId="2"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cellStyleXfs>
  <cellXfs count="190">
    <xf numFmtId="0" fontId="0" fillId="0" borderId="0" xfId="0">
      <alignment vertical="center"/>
    </xf>
    <xf numFmtId="0" fontId="15" fillId="0" borderId="0" xfId="57">
      <alignment vertical="center"/>
    </xf>
    <xf numFmtId="176" fontId="49" fillId="36" borderId="0" xfId="68" applyNumberFormat="1" applyFont="1" applyFill="1" applyAlignment="1" applyProtection="1">
      <alignment horizontal="right" vertical="center"/>
      <protection locked="0"/>
    </xf>
    <xf numFmtId="178" fontId="32" fillId="0" borderId="3" xfId="72" applyNumberFormat="1" applyFont="1" applyBorder="1" applyAlignment="1">
      <alignment horizontal="center" vertical="center" wrapText="1"/>
    </xf>
    <xf numFmtId="176" fontId="32" fillId="0" borderId="3" xfId="72" applyNumberFormat="1" applyFont="1" applyBorder="1" applyAlignment="1">
      <alignment horizontal="center" vertical="center" wrapText="1"/>
    </xf>
    <xf numFmtId="176" fontId="32" fillId="35" borderId="3" xfId="72" applyNumberFormat="1" applyFont="1" applyFill="1" applyBorder="1" applyAlignment="1">
      <alignment horizontal="center" vertical="center" wrapText="1"/>
    </xf>
    <xf numFmtId="177" fontId="32" fillId="35" borderId="3" xfId="72" applyNumberFormat="1" applyFont="1" applyFill="1" applyBorder="1" applyAlignment="1">
      <alignment horizontal="center" vertical="center" wrapText="1"/>
    </xf>
    <xf numFmtId="0" fontId="0" fillId="0" borderId="3" xfId="0" applyBorder="1">
      <alignment vertical="center"/>
    </xf>
    <xf numFmtId="0" fontId="0" fillId="38" borderId="3" xfId="0" applyFill="1" applyBorder="1">
      <alignment vertical="center"/>
    </xf>
    <xf numFmtId="0" fontId="0" fillId="0" borderId="3" xfId="0" applyBorder="1" applyAlignment="1">
      <alignment horizontal="center" vertical="center" wrapText="1"/>
    </xf>
    <xf numFmtId="38" fontId="0" fillId="0" borderId="3" xfId="68" applyFont="1" applyBorder="1">
      <alignment vertical="center"/>
    </xf>
    <xf numFmtId="0" fontId="0" fillId="39" borderId="3" xfId="0" applyFill="1" applyBorder="1" applyAlignment="1">
      <alignment horizontal="center" vertical="center"/>
    </xf>
    <xf numFmtId="38" fontId="0" fillId="0" borderId="3" xfId="0" applyNumberFormat="1" applyBorder="1">
      <alignment vertical="center"/>
    </xf>
    <xf numFmtId="38" fontId="0" fillId="0" borderId="21" xfId="0" applyNumberFormat="1" applyBorder="1">
      <alignment vertical="center"/>
    </xf>
    <xf numFmtId="38" fontId="0" fillId="0" borderId="25" xfId="0" applyNumberFormat="1" applyBorder="1">
      <alignment vertical="center"/>
    </xf>
    <xf numFmtId="0" fontId="50" fillId="0" borderId="0" xfId="0" applyFont="1">
      <alignment vertical="center"/>
    </xf>
    <xf numFmtId="0" fontId="0" fillId="0" borderId="0" xfId="0" applyAlignment="1">
      <alignment horizontal="center" vertical="center"/>
    </xf>
    <xf numFmtId="0" fontId="0" fillId="38" borderId="3" xfId="0" applyFill="1" applyBorder="1" applyAlignment="1">
      <alignment horizontal="center" vertical="center"/>
    </xf>
    <xf numFmtId="180" fontId="0" fillId="39" borderId="15" xfId="0" applyNumberFormat="1" applyFill="1" applyBorder="1" applyAlignment="1">
      <alignment horizontal="center" vertical="center"/>
    </xf>
    <xf numFmtId="176" fontId="49" fillId="0" borderId="0" xfId="68" applyNumberFormat="1" applyFont="1" applyFill="1" applyAlignment="1" applyProtection="1">
      <alignment horizontal="right" vertical="center"/>
      <protection locked="0"/>
    </xf>
    <xf numFmtId="38" fontId="0" fillId="0" borderId="17" xfId="0" applyNumberFormat="1" applyBorder="1">
      <alignment vertical="center"/>
    </xf>
    <xf numFmtId="38" fontId="0" fillId="0" borderId="30" xfId="0" applyNumberFormat="1" applyBorder="1">
      <alignment vertical="center"/>
    </xf>
    <xf numFmtId="38" fontId="0" fillId="0" borderId="18" xfId="0" applyNumberFormat="1" applyBorder="1">
      <alignment vertical="center"/>
    </xf>
    <xf numFmtId="38" fontId="0" fillId="0" borderId="19" xfId="0" applyNumberFormat="1" applyBorder="1">
      <alignment vertical="center"/>
    </xf>
    <xf numFmtId="38" fontId="0" fillId="0" borderId="24" xfId="68" applyFont="1" applyBorder="1">
      <alignment vertical="center"/>
    </xf>
    <xf numFmtId="38" fontId="0" fillId="0" borderId="23" xfId="0" applyNumberFormat="1" applyBorder="1">
      <alignment vertical="center"/>
    </xf>
    <xf numFmtId="181" fontId="32" fillId="35" borderId="3" xfId="72" applyNumberFormat="1" applyFont="1" applyFill="1" applyBorder="1" applyAlignment="1">
      <alignment horizontal="center" vertical="center" wrapText="1"/>
    </xf>
    <xf numFmtId="49" fontId="0" fillId="39" borderId="16" xfId="0" applyNumberFormat="1" applyFill="1" applyBorder="1" applyAlignment="1">
      <alignment horizontal="center" vertical="center"/>
    </xf>
    <xf numFmtId="0" fontId="0" fillId="0" borderId="3" xfId="0" applyBorder="1" applyAlignment="1">
      <alignment horizontal="center" vertical="center"/>
    </xf>
    <xf numFmtId="38" fontId="0" fillId="0" borderId="0" xfId="0" applyNumberFormat="1">
      <alignment vertical="center"/>
    </xf>
    <xf numFmtId="38" fontId="32" fillId="0" borderId="0" xfId="0" applyNumberFormat="1" applyFont="1">
      <alignment vertical="center"/>
    </xf>
    <xf numFmtId="0" fontId="0" fillId="0" borderId="0" xfId="0" applyAlignment="1">
      <alignment horizontal="left" vertical="center"/>
    </xf>
    <xf numFmtId="0" fontId="48" fillId="0" borderId="0" xfId="77" applyFont="1">
      <alignment vertical="center"/>
    </xf>
    <xf numFmtId="0" fontId="4" fillId="0" borderId="0" xfId="77" applyAlignment="1">
      <alignment vertical="center" wrapText="1"/>
    </xf>
    <xf numFmtId="0" fontId="4" fillId="0" borderId="0" xfId="77">
      <alignment vertical="center"/>
    </xf>
    <xf numFmtId="0" fontId="49" fillId="0" borderId="0" xfId="77" applyFont="1" applyAlignment="1" applyProtection="1">
      <alignment horizontal="center" vertical="center"/>
      <protection locked="0"/>
    </xf>
    <xf numFmtId="0" fontId="49" fillId="0" borderId="0" xfId="77" applyFont="1" applyProtection="1">
      <alignment vertical="center"/>
      <protection locked="0"/>
    </xf>
    <xf numFmtId="0" fontId="47" fillId="0" borderId="0" xfId="77" applyFont="1" applyAlignment="1">
      <alignment horizontal="center" vertical="center"/>
    </xf>
    <xf numFmtId="0" fontId="20" fillId="0" borderId="0" xfId="77" applyFont="1" applyAlignment="1">
      <alignment vertical="center" wrapText="1"/>
    </xf>
    <xf numFmtId="0" fontId="32" fillId="37" borderId="22" xfId="78" applyFont="1" applyFill="1" applyBorder="1" applyAlignment="1">
      <alignment vertical="center" wrapText="1"/>
    </xf>
    <xf numFmtId="0" fontId="32" fillId="37" borderId="3" xfId="78" applyFont="1" applyFill="1" applyBorder="1" applyAlignment="1">
      <alignment horizontal="center" vertical="center" wrapText="1"/>
    </xf>
    <xf numFmtId="0" fontId="32" fillId="37" borderId="3" xfId="78" applyFont="1" applyFill="1" applyBorder="1" applyAlignment="1">
      <alignment vertical="center" wrapText="1"/>
    </xf>
    <xf numFmtId="0" fontId="32" fillId="37" borderId="26" xfId="78" applyFont="1" applyFill="1" applyBorder="1" applyAlignment="1">
      <alignment horizontal="center" vertical="center" wrapText="1"/>
    </xf>
    <xf numFmtId="0" fontId="0" fillId="0" borderId="0" xfId="77" applyFont="1" applyAlignment="1">
      <alignment vertical="center" wrapText="1"/>
    </xf>
    <xf numFmtId="0" fontId="32" fillId="0" borderId="22" xfId="78" applyFont="1" applyBorder="1" applyAlignment="1">
      <alignment vertical="center" wrapText="1"/>
    </xf>
    <xf numFmtId="177" fontId="32" fillId="35" borderId="3" xfId="78" applyNumberFormat="1" applyFont="1" applyFill="1" applyBorder="1" applyAlignment="1">
      <alignment horizontal="center" vertical="center" wrapText="1"/>
    </xf>
    <xf numFmtId="176" fontId="32" fillId="35" borderId="3" xfId="78" applyNumberFormat="1" applyFont="1" applyFill="1" applyBorder="1" applyAlignment="1">
      <alignment horizontal="center" vertical="center" wrapText="1"/>
    </xf>
    <xf numFmtId="181" fontId="32" fillId="35" borderId="3" xfId="78" applyNumberFormat="1" applyFont="1" applyFill="1" applyBorder="1" applyAlignment="1">
      <alignment horizontal="center" vertical="center" wrapText="1"/>
    </xf>
    <xf numFmtId="176" fontId="32" fillId="0" borderId="3" xfId="78" applyNumberFormat="1" applyFont="1" applyBorder="1" applyAlignment="1">
      <alignment horizontal="center" vertical="center" wrapText="1"/>
    </xf>
    <xf numFmtId="0" fontId="32" fillId="0" borderId="3" xfId="78" applyFont="1" applyBorder="1" applyAlignment="1">
      <alignment vertical="center" wrapText="1"/>
    </xf>
    <xf numFmtId="177" fontId="32" fillId="0" borderId="3" xfId="78" applyNumberFormat="1" applyFont="1" applyBorder="1" applyAlignment="1">
      <alignment horizontal="center" vertical="center" wrapText="1"/>
    </xf>
    <xf numFmtId="181" fontId="32" fillId="0" borderId="3" xfId="78" applyNumberFormat="1" applyFont="1" applyBorder="1" applyAlignment="1">
      <alignment horizontal="center" vertical="center" wrapText="1"/>
    </xf>
    <xf numFmtId="176" fontId="32" fillId="0" borderId="26" xfId="78" applyNumberFormat="1" applyFont="1" applyBorder="1" applyAlignment="1">
      <alignment horizontal="center" vertical="center" wrapText="1"/>
    </xf>
    <xf numFmtId="0" fontId="4" fillId="0" borderId="0" xfId="78">
      <alignment vertical="center"/>
    </xf>
    <xf numFmtId="0" fontId="32" fillId="0" borderId="31" xfId="78" applyFont="1" applyBorder="1" applyAlignment="1">
      <alignment vertical="center" wrapText="1"/>
    </xf>
    <xf numFmtId="0" fontId="0" fillId="0" borderId="0" xfId="78" applyFont="1" applyAlignment="1">
      <alignment vertical="center" wrapText="1"/>
    </xf>
    <xf numFmtId="176" fontId="32" fillId="0" borderId="32" xfId="78" applyNumberFormat="1" applyFont="1" applyBorder="1" applyAlignment="1">
      <alignment horizontal="center" vertical="center" wrapText="1"/>
    </xf>
    <xf numFmtId="176" fontId="32" fillId="0" borderId="25" xfId="78" applyNumberFormat="1" applyFont="1" applyBorder="1" applyAlignment="1">
      <alignment horizontal="center" vertical="center" wrapText="1"/>
    </xf>
    <xf numFmtId="0" fontId="32" fillId="0" borderId="0" xfId="77" applyFont="1" applyAlignment="1">
      <alignment vertical="center" wrapText="1"/>
    </xf>
    <xf numFmtId="176" fontId="32" fillId="0" borderId="0" xfId="77" applyNumberFormat="1" applyFont="1" applyAlignment="1">
      <alignment horizontal="center" vertical="center" wrapText="1"/>
    </xf>
    <xf numFmtId="0" fontId="32" fillId="0" borderId="0" xfId="77" applyFont="1" applyAlignment="1">
      <alignment horizontal="center" vertical="center" wrapText="1"/>
    </xf>
    <xf numFmtId="0" fontId="32" fillId="0" borderId="0" xfId="77" applyFont="1" applyAlignment="1">
      <alignment horizontal="left" vertical="center" wrapText="1"/>
    </xf>
    <xf numFmtId="0" fontId="32" fillId="37" borderId="35" xfId="77" applyFont="1" applyFill="1" applyBorder="1" applyAlignment="1">
      <alignment horizontal="center" vertical="center" wrapText="1"/>
    </xf>
    <xf numFmtId="0" fontId="32" fillId="37" borderId="20" xfId="78" applyFont="1" applyFill="1" applyBorder="1" applyAlignment="1">
      <alignment vertical="center" wrapText="1"/>
    </xf>
    <xf numFmtId="0" fontId="32" fillId="37" borderId="20" xfId="78" applyFont="1" applyFill="1" applyBorder="1" applyAlignment="1">
      <alignment horizontal="center" vertical="center" wrapText="1"/>
    </xf>
    <xf numFmtId="0" fontId="32" fillId="37" borderId="21" xfId="78" applyFont="1" applyFill="1" applyBorder="1" applyAlignment="1">
      <alignment horizontal="center" vertical="center" wrapText="1"/>
    </xf>
    <xf numFmtId="0" fontId="32" fillId="0" borderId="24" xfId="78" applyFont="1" applyBorder="1" applyAlignment="1">
      <alignment vertical="center" wrapText="1"/>
    </xf>
    <xf numFmtId="177" fontId="32" fillId="35" borderId="24" xfId="78" applyNumberFormat="1" applyFont="1" applyFill="1" applyBorder="1" applyAlignment="1">
      <alignment horizontal="center" vertical="center" wrapText="1"/>
    </xf>
    <xf numFmtId="176" fontId="32" fillId="0" borderId="34" xfId="78" applyNumberFormat="1" applyFont="1" applyBorder="1" applyAlignment="1">
      <alignment horizontal="center" vertical="center" wrapText="1"/>
    </xf>
    <xf numFmtId="176" fontId="32" fillId="0" borderId="24" xfId="78" applyNumberFormat="1" applyFont="1" applyBorder="1" applyAlignment="1">
      <alignment horizontal="center" vertical="center" wrapText="1"/>
    </xf>
    <xf numFmtId="177" fontId="32" fillId="0" borderId="24" xfId="78" applyNumberFormat="1" applyFont="1" applyBorder="1" applyAlignment="1">
      <alignment horizontal="center" vertical="center" wrapText="1"/>
    </xf>
    <xf numFmtId="0" fontId="32" fillId="0" borderId="20" xfId="78" applyFont="1" applyBorder="1" applyAlignment="1">
      <alignment vertical="center" wrapText="1"/>
    </xf>
    <xf numFmtId="177" fontId="32" fillId="35" borderId="20" xfId="78" applyNumberFormat="1" applyFont="1" applyFill="1" applyBorder="1" applyAlignment="1">
      <alignment horizontal="center" vertical="center" wrapText="1"/>
    </xf>
    <xf numFmtId="176" fontId="32" fillId="35" borderId="20" xfId="78" applyNumberFormat="1" applyFont="1" applyFill="1" applyBorder="1" applyAlignment="1">
      <alignment horizontal="center" vertical="center" wrapText="1"/>
    </xf>
    <xf numFmtId="181" fontId="32" fillId="35" borderId="20" xfId="78" applyNumberFormat="1" applyFont="1" applyFill="1" applyBorder="1" applyAlignment="1">
      <alignment horizontal="center" vertical="center" wrapText="1"/>
    </xf>
    <xf numFmtId="176" fontId="32" fillId="0" borderId="20" xfId="78" applyNumberFormat="1" applyFont="1" applyBorder="1" applyAlignment="1">
      <alignment horizontal="center" vertical="center" wrapText="1"/>
    </xf>
    <xf numFmtId="177" fontId="32" fillId="0" borderId="20" xfId="78" applyNumberFormat="1" applyFont="1" applyBorder="1" applyAlignment="1">
      <alignment horizontal="center" vertical="center" wrapText="1"/>
    </xf>
    <xf numFmtId="181" fontId="32" fillId="0" borderId="20" xfId="78" applyNumberFormat="1" applyFont="1" applyBorder="1" applyAlignment="1">
      <alignment horizontal="center" vertical="center" wrapText="1"/>
    </xf>
    <xf numFmtId="176" fontId="32" fillId="0" borderId="21" xfId="78" applyNumberFormat="1" applyFont="1" applyBorder="1" applyAlignment="1">
      <alignment horizontal="center" vertical="center" wrapText="1"/>
    </xf>
    <xf numFmtId="181" fontId="32" fillId="0" borderId="24" xfId="78" applyNumberFormat="1" applyFont="1" applyBorder="1" applyAlignment="1">
      <alignment horizontal="center" vertical="center" wrapText="1"/>
    </xf>
    <xf numFmtId="0" fontId="4" fillId="0" borderId="0" xfId="77" applyAlignment="1">
      <alignment horizontal="center" vertical="center"/>
    </xf>
    <xf numFmtId="0" fontId="28" fillId="0" borderId="0" xfId="77" applyFont="1">
      <alignment vertical="center"/>
    </xf>
    <xf numFmtId="0" fontId="42" fillId="0" borderId="0" xfId="77" applyFont="1">
      <alignment vertical="center"/>
    </xf>
    <xf numFmtId="0" fontId="56" fillId="0" borderId="0" xfId="79" applyFont="1" applyAlignment="1">
      <alignment vertical="top"/>
    </xf>
    <xf numFmtId="0" fontId="53" fillId="0" borderId="0" xfId="79" applyFont="1" applyAlignment="1">
      <alignment vertical="center" wrapText="1"/>
    </xf>
    <xf numFmtId="0" fontId="46" fillId="0" borderId="0" xfId="79" applyFont="1" applyAlignment="1" applyProtection="1">
      <alignment horizontal="right" vertical="center"/>
      <protection locked="0"/>
    </xf>
    <xf numFmtId="0" fontId="4" fillId="0" borderId="0" xfId="79" applyAlignment="1">
      <alignment vertical="center" wrapText="1"/>
    </xf>
    <xf numFmtId="0" fontId="4" fillId="0" borderId="0" xfId="79">
      <alignment vertical="center"/>
    </xf>
    <xf numFmtId="0" fontId="20" fillId="0" borderId="0" xfId="79" applyFont="1" applyAlignment="1">
      <alignment vertical="center" wrapText="1"/>
    </xf>
    <xf numFmtId="0" fontId="0" fillId="0" borderId="0" xfId="79" applyFont="1" applyAlignment="1">
      <alignment vertical="center" wrapText="1"/>
    </xf>
    <xf numFmtId="0" fontId="4" fillId="0" borderId="0" xfId="79" applyAlignment="1">
      <alignment horizontal="center" vertical="center"/>
    </xf>
    <xf numFmtId="38" fontId="0" fillId="38" borderId="3" xfId="68" applyFont="1" applyFill="1" applyBorder="1">
      <alignment vertical="center"/>
    </xf>
    <xf numFmtId="0" fontId="1" fillId="0" borderId="0" xfId="82">
      <alignment vertical="center"/>
    </xf>
    <xf numFmtId="0" fontId="59" fillId="33" borderId="0" xfId="82" applyFont="1" applyFill="1">
      <alignment vertical="center"/>
    </xf>
    <xf numFmtId="0" fontId="59" fillId="0" borderId="0" xfId="82" applyFont="1">
      <alignment vertical="center"/>
    </xf>
    <xf numFmtId="0" fontId="61" fillId="0" borderId="22" xfId="82" applyFont="1" applyBorder="1" applyAlignment="1">
      <alignment horizontal="center" vertical="center"/>
    </xf>
    <xf numFmtId="0" fontId="61" fillId="0" borderId="3" xfId="82" applyFont="1" applyBorder="1" applyAlignment="1">
      <alignment horizontal="center" vertical="center"/>
    </xf>
    <xf numFmtId="0" fontId="61" fillId="0" borderId="26" xfId="82" applyFont="1" applyBorder="1" applyAlignment="1">
      <alignment horizontal="center" vertical="center"/>
    </xf>
    <xf numFmtId="0" fontId="63" fillId="0" borderId="46" xfId="82" applyFont="1" applyBorder="1" applyAlignment="1">
      <alignment horizontal="center" vertical="center"/>
    </xf>
    <xf numFmtId="182" fontId="63" fillId="0" borderId="47" xfId="82" applyNumberFormat="1" applyFont="1" applyBorder="1" applyAlignment="1">
      <alignment horizontal="center" vertical="center"/>
    </xf>
    <xf numFmtId="0" fontId="63" fillId="0" borderId="51" xfId="82" applyFont="1" applyBorder="1" applyAlignment="1">
      <alignment horizontal="left" vertical="center"/>
    </xf>
    <xf numFmtId="0" fontId="63" fillId="0" borderId="47" xfId="82" applyFont="1" applyBorder="1" applyAlignment="1">
      <alignment horizontal="center" vertical="center"/>
    </xf>
    <xf numFmtId="38" fontId="63" fillId="0" borderId="47" xfId="83" applyFont="1" applyFill="1" applyBorder="1" applyAlignment="1">
      <alignment horizontal="right" vertical="center"/>
    </xf>
    <xf numFmtId="38" fontId="59" fillId="41" borderId="52" xfId="83" applyFont="1" applyFill="1" applyBorder="1" applyAlignment="1">
      <alignment horizontal="right" vertical="center"/>
    </xf>
    <xf numFmtId="38" fontId="59" fillId="41" borderId="53" xfId="83" applyFont="1" applyFill="1" applyBorder="1" applyAlignment="1">
      <alignment horizontal="right" vertical="center"/>
    </xf>
    <xf numFmtId="38" fontId="59" fillId="41" borderId="54" xfId="83" applyFont="1" applyFill="1" applyBorder="1" applyAlignment="1">
      <alignment horizontal="right" vertical="center"/>
    </xf>
    <xf numFmtId="0" fontId="63" fillId="0" borderId="55" xfId="82" applyFont="1" applyBorder="1" applyAlignment="1">
      <alignment horizontal="center" vertical="center"/>
    </xf>
    <xf numFmtId="182" fontId="63" fillId="0" borderId="51" xfId="82" applyNumberFormat="1" applyFont="1" applyBorder="1" applyAlignment="1">
      <alignment horizontal="center" vertical="center"/>
    </xf>
    <xf numFmtId="0" fontId="63" fillId="0" borderId="51" xfId="82" applyFont="1" applyBorder="1" applyAlignment="1">
      <alignment horizontal="center" vertical="center"/>
    </xf>
    <xf numFmtId="38" fontId="63" fillId="0" borderId="51" xfId="83" applyFont="1" applyFill="1" applyBorder="1" applyAlignment="1">
      <alignment horizontal="right" vertical="center"/>
    </xf>
    <xf numFmtId="38" fontId="59" fillId="41" borderId="56" xfId="83" applyFont="1" applyFill="1" applyBorder="1" applyAlignment="1">
      <alignment horizontal="right" vertical="center"/>
    </xf>
    <xf numFmtId="38" fontId="59" fillId="41" borderId="57" xfId="83" applyFont="1" applyFill="1" applyBorder="1" applyAlignment="1">
      <alignment horizontal="right" vertical="center"/>
    </xf>
    <xf numFmtId="38" fontId="59" fillId="41" borderId="58" xfId="83" applyFont="1" applyFill="1" applyBorder="1" applyAlignment="1">
      <alignment horizontal="right" vertical="center"/>
    </xf>
    <xf numFmtId="0" fontId="63" fillId="0" borderId="59" xfId="82" applyFont="1" applyBorder="1" applyAlignment="1">
      <alignment horizontal="left" vertical="center"/>
    </xf>
    <xf numFmtId="0" fontId="63" fillId="0" borderId="60" xfId="82" applyFont="1" applyBorder="1" applyAlignment="1">
      <alignment horizontal="center" vertical="center"/>
    </xf>
    <xf numFmtId="182" fontId="63" fillId="0" borderId="61" xfId="82" applyNumberFormat="1" applyFont="1" applyBorder="1" applyAlignment="1">
      <alignment horizontal="center" vertical="center"/>
    </xf>
    <xf numFmtId="0" fontId="63" fillId="0" borderId="62" xfId="82" applyFont="1" applyBorder="1" applyAlignment="1">
      <alignment horizontal="left" vertical="center"/>
    </xf>
    <xf numFmtId="0" fontId="63" fillId="0" borderId="61" xfId="82" applyFont="1" applyBorder="1" applyAlignment="1">
      <alignment horizontal="center" vertical="center"/>
    </xf>
    <xf numFmtId="38" fontId="63" fillId="0" borderId="61" xfId="83" applyFont="1" applyFill="1" applyBorder="1" applyAlignment="1">
      <alignment horizontal="right" vertical="center"/>
    </xf>
    <xf numFmtId="38" fontId="59" fillId="41" borderId="37" xfId="83" applyFont="1" applyFill="1" applyBorder="1" applyAlignment="1">
      <alignment horizontal="right" vertical="center"/>
    </xf>
    <xf numFmtId="38" fontId="59" fillId="41" borderId="63" xfId="83" applyFont="1" applyFill="1" applyBorder="1" applyAlignment="1">
      <alignment horizontal="right" vertical="center"/>
    </xf>
    <xf numFmtId="38" fontId="59" fillId="41" borderId="64" xfId="83" applyFont="1" applyFill="1" applyBorder="1" applyAlignment="1">
      <alignment horizontal="right" vertical="center"/>
    </xf>
    <xf numFmtId="0" fontId="1" fillId="33" borderId="0" xfId="82" applyFill="1">
      <alignment vertical="center"/>
    </xf>
    <xf numFmtId="38" fontId="59" fillId="42" borderId="44" xfId="83" applyFont="1" applyFill="1" applyBorder="1">
      <alignment vertical="center"/>
    </xf>
    <xf numFmtId="0" fontId="32" fillId="37" borderId="19" xfId="78" applyFont="1" applyFill="1" applyBorder="1" applyAlignment="1">
      <alignment vertical="center" wrapText="1"/>
    </xf>
    <xf numFmtId="0" fontId="32" fillId="0" borderId="23" xfId="78" applyFont="1" applyBorder="1" applyAlignment="1">
      <alignment vertical="center" wrapText="1"/>
    </xf>
    <xf numFmtId="176" fontId="32" fillId="35" borderId="24" xfId="78" applyNumberFormat="1" applyFont="1" applyFill="1" applyBorder="1" applyAlignment="1">
      <alignment horizontal="center" vertical="center" wrapText="1"/>
    </xf>
    <xf numFmtId="181" fontId="32" fillId="35" borderId="24" xfId="78" applyNumberFormat="1" applyFont="1" applyFill="1" applyBorder="1" applyAlignment="1">
      <alignment horizontal="center" vertical="center" wrapText="1"/>
    </xf>
    <xf numFmtId="0" fontId="32" fillId="0" borderId="19" xfId="78" applyFont="1" applyBorder="1" applyAlignment="1">
      <alignment vertical="center" wrapText="1"/>
    </xf>
    <xf numFmtId="0" fontId="0" fillId="0" borderId="2" xfId="0" applyBorder="1" applyAlignment="1">
      <alignment horizontal="center" vertical="center" shrinkToFit="1"/>
    </xf>
    <xf numFmtId="0" fontId="0" fillId="0" borderId="1" xfId="0" applyBorder="1" applyAlignment="1">
      <alignment horizontal="center" vertical="center" shrinkToFit="1"/>
    </xf>
    <xf numFmtId="0" fontId="0" fillId="0" borderId="19" xfId="0" applyBorder="1" applyAlignment="1">
      <alignment horizontal="left" vertical="center"/>
    </xf>
    <xf numFmtId="0" fontId="0" fillId="0" borderId="29" xfId="0" applyBorder="1" applyAlignment="1">
      <alignment horizontal="left" vertical="center"/>
    </xf>
    <xf numFmtId="0" fontId="0" fillId="0" borderId="22" xfId="0" applyBorder="1" applyAlignment="1">
      <alignment horizontal="left" vertical="center"/>
    </xf>
    <xf numFmtId="0" fontId="0" fillId="0" borderId="2" xfId="0" applyBorder="1" applyAlignment="1">
      <alignment horizontal="left" vertical="center"/>
    </xf>
    <xf numFmtId="0" fontId="0" fillId="0" borderId="23" xfId="0" applyBorder="1" applyAlignment="1">
      <alignment horizontal="left" vertical="center"/>
    </xf>
    <xf numFmtId="0" fontId="0" fillId="0" borderId="27" xfId="0" applyBorder="1" applyAlignment="1">
      <alignment horizontal="left" vertical="center"/>
    </xf>
    <xf numFmtId="0" fontId="0" fillId="0" borderId="3" xfId="0" applyBorder="1" applyAlignment="1">
      <alignment horizontal="center" vertical="center"/>
    </xf>
    <xf numFmtId="49" fontId="0" fillId="39" borderId="16" xfId="0" applyNumberFormat="1" applyFill="1" applyBorder="1" applyAlignment="1">
      <alignment horizontal="center" vertical="center"/>
    </xf>
    <xf numFmtId="49" fontId="0" fillId="39" borderId="15" xfId="0" applyNumberFormat="1" applyFill="1" applyBorder="1" applyAlignment="1">
      <alignment horizontal="center" vertical="center"/>
    </xf>
    <xf numFmtId="0" fontId="0" fillId="39" borderId="16" xfId="0" applyFill="1" applyBorder="1" applyAlignment="1">
      <alignment horizontal="center" vertical="center" wrapText="1"/>
    </xf>
    <xf numFmtId="0" fontId="0" fillId="39" borderId="15" xfId="0" applyFill="1" applyBorder="1" applyAlignment="1">
      <alignment horizontal="center" vertical="center" wrapText="1"/>
    </xf>
    <xf numFmtId="179" fontId="0" fillId="39" borderId="16" xfId="0" applyNumberFormat="1" applyFill="1" applyBorder="1" applyAlignment="1">
      <alignment horizontal="center" vertical="center"/>
    </xf>
    <xf numFmtId="179" fontId="0" fillId="39" borderId="15" xfId="0" applyNumberFormat="1" applyFill="1" applyBorder="1" applyAlignment="1">
      <alignment horizontal="center" vertical="center"/>
    </xf>
    <xf numFmtId="0" fontId="0" fillId="0" borderId="0" xfId="0" applyAlignment="1">
      <alignment horizontal="center" vertical="center"/>
    </xf>
    <xf numFmtId="0" fontId="52" fillId="0" borderId="4" xfId="0" applyFont="1" applyBorder="1" applyAlignment="1">
      <alignment horizontal="center" vertical="center"/>
    </xf>
    <xf numFmtId="0" fontId="52" fillId="0" borderId="0" xfId="0" applyFont="1" applyAlignment="1">
      <alignment horizontal="center" vertical="center"/>
    </xf>
    <xf numFmtId="0" fontId="4" fillId="35" borderId="35" xfId="77" applyFill="1" applyBorder="1" applyAlignment="1">
      <alignment horizontal="center" vertical="center" wrapText="1"/>
    </xf>
    <xf numFmtId="0" fontId="4" fillId="35" borderId="36" xfId="77" applyFill="1" applyBorder="1" applyAlignment="1">
      <alignment horizontal="center" vertical="center" wrapText="1"/>
    </xf>
    <xf numFmtId="0" fontId="4" fillId="35" borderId="37" xfId="77" applyFill="1" applyBorder="1" applyAlignment="1">
      <alignment horizontal="center" vertical="center" wrapText="1"/>
    </xf>
    <xf numFmtId="0" fontId="32" fillId="0" borderId="38" xfId="78" applyFont="1" applyBorder="1" applyAlignment="1">
      <alignment horizontal="center" vertical="center" wrapText="1"/>
    </xf>
    <xf numFmtId="0" fontId="32" fillId="0" borderId="39" xfId="78" applyFont="1" applyBorder="1" applyAlignment="1">
      <alignment horizontal="center" vertical="center" wrapText="1"/>
    </xf>
    <xf numFmtId="0" fontId="32" fillId="0" borderId="40" xfId="78" applyFont="1" applyBorder="1" applyAlignment="1">
      <alignment horizontal="center" vertical="center" wrapText="1"/>
    </xf>
    <xf numFmtId="0" fontId="32" fillId="0" borderId="27" xfId="78" applyFont="1" applyBorder="1" applyAlignment="1">
      <alignment horizontal="left" vertical="center" wrapText="1"/>
    </xf>
    <xf numFmtId="0" fontId="32" fillId="0" borderId="28" xfId="78" applyFont="1" applyBorder="1" applyAlignment="1">
      <alignment horizontal="left" vertical="center" wrapText="1"/>
    </xf>
    <xf numFmtId="0" fontId="54" fillId="0" borderId="0" xfId="78" applyFont="1" applyAlignment="1">
      <alignment horizontal="center" vertical="center" wrapText="1"/>
    </xf>
    <xf numFmtId="0" fontId="32" fillId="0" borderId="0" xfId="77" applyFont="1" applyAlignment="1">
      <alignment horizontal="left" vertical="center" wrapText="1"/>
    </xf>
    <xf numFmtId="0" fontId="3" fillId="35" borderId="35" xfId="77" applyFont="1" applyFill="1" applyBorder="1" applyAlignment="1">
      <alignment horizontal="center" vertical="center" wrapText="1"/>
    </xf>
    <xf numFmtId="0" fontId="48" fillId="0" borderId="0" xfId="77" applyFont="1" applyAlignment="1">
      <alignment horizontal="center" vertical="center"/>
    </xf>
    <xf numFmtId="0" fontId="49" fillId="0" borderId="0" xfId="77" applyFont="1" applyAlignment="1" applyProtection="1">
      <alignment horizontal="left" vertical="center" wrapText="1"/>
      <protection locked="0"/>
    </xf>
    <xf numFmtId="0" fontId="49" fillId="34" borderId="0" xfId="77" applyFont="1" applyFill="1" applyAlignment="1" applyProtection="1">
      <alignment horizontal="left" vertical="center"/>
      <protection locked="0"/>
    </xf>
    <xf numFmtId="0" fontId="32" fillId="0" borderId="19" xfId="78" applyFont="1" applyBorder="1" applyAlignment="1">
      <alignment horizontal="center" vertical="center" wrapText="1"/>
    </xf>
    <xf numFmtId="0" fontId="32" fillId="0" borderId="20" xfId="78" applyFont="1" applyBorder="1" applyAlignment="1">
      <alignment horizontal="center" vertical="center" wrapText="1"/>
    </xf>
    <xf numFmtId="0" fontId="32" fillId="0" borderId="21" xfId="78" applyFont="1" applyBorder="1" applyAlignment="1">
      <alignment horizontal="center" vertical="center" wrapText="1"/>
    </xf>
    <xf numFmtId="0" fontId="53" fillId="0" borderId="4" xfId="79" applyFont="1" applyBorder="1" applyAlignment="1">
      <alignment horizontal="left" vertical="center" wrapText="1"/>
    </xf>
    <xf numFmtId="0" fontId="32" fillId="0" borderId="2" xfId="78" applyFont="1" applyBorder="1" applyAlignment="1">
      <alignment horizontal="center" vertical="center" wrapText="1"/>
    </xf>
    <xf numFmtId="0" fontId="32" fillId="0" borderId="1" xfId="78" applyFont="1" applyBorder="1" applyAlignment="1">
      <alignment horizontal="center" vertical="center" wrapText="1"/>
    </xf>
    <xf numFmtId="0" fontId="32" fillId="37" borderId="16" xfId="78" applyFont="1" applyFill="1" applyBorder="1" applyAlignment="1">
      <alignment horizontal="center" vertical="center" wrapText="1"/>
    </xf>
    <xf numFmtId="0" fontId="32" fillId="37" borderId="15" xfId="78" applyFont="1" applyFill="1" applyBorder="1" applyAlignment="1">
      <alignment horizontal="center" vertical="center" wrapText="1"/>
    </xf>
    <xf numFmtId="178" fontId="32" fillId="0" borderId="33" xfId="72" applyNumberFormat="1" applyFont="1" applyBorder="1" applyAlignment="1">
      <alignment horizontal="center" vertical="center" wrapText="1"/>
    </xf>
    <xf numFmtId="178" fontId="32" fillId="0" borderId="31" xfId="72" applyNumberFormat="1" applyFont="1" applyBorder="1" applyAlignment="1">
      <alignment horizontal="center" vertical="center" wrapText="1"/>
    </xf>
    <xf numFmtId="0" fontId="3" fillId="0" borderId="14" xfId="78" applyFont="1" applyBorder="1" applyAlignment="1">
      <alignment horizontal="left" vertical="center" wrapText="1"/>
    </xf>
    <xf numFmtId="0" fontId="4" fillId="0" borderId="14" xfId="78" applyBorder="1" applyAlignment="1">
      <alignment horizontal="left" vertical="center"/>
    </xf>
    <xf numFmtId="0" fontId="64" fillId="40" borderId="65" xfId="82" applyFont="1" applyFill="1" applyBorder="1" applyAlignment="1">
      <alignment horizontal="center" vertical="center"/>
    </xf>
    <xf numFmtId="0" fontId="64" fillId="40" borderId="66" xfId="82" applyFont="1" applyFill="1" applyBorder="1" applyAlignment="1">
      <alignment horizontal="center" vertical="center"/>
    </xf>
    <xf numFmtId="0" fontId="64" fillId="40" borderId="67" xfId="82" applyFont="1" applyFill="1" applyBorder="1" applyAlignment="1">
      <alignment horizontal="center" vertical="center"/>
    </xf>
    <xf numFmtId="0" fontId="58" fillId="33" borderId="0" xfId="82" applyFont="1" applyFill="1" applyAlignment="1">
      <alignment horizontal="left" vertical="center"/>
    </xf>
    <xf numFmtId="0" fontId="60" fillId="0" borderId="0" xfId="82" applyFont="1" applyAlignment="1">
      <alignment horizontal="left" vertical="center"/>
    </xf>
    <xf numFmtId="0" fontId="61" fillId="0" borderId="41" xfId="82" applyFont="1" applyBorder="1" applyAlignment="1">
      <alignment horizontal="center" vertical="center"/>
    </xf>
    <xf numFmtId="0" fontId="61" fillId="0" borderId="45" xfId="82" applyFont="1" applyBorder="1" applyAlignment="1">
      <alignment horizontal="center" vertical="center"/>
    </xf>
    <xf numFmtId="0" fontId="61" fillId="0" borderId="47" xfId="82" applyFont="1" applyBorder="1" applyAlignment="1">
      <alignment horizontal="center" vertical="center"/>
    </xf>
    <xf numFmtId="0" fontId="61" fillId="0" borderId="41" xfId="82" applyFont="1" applyBorder="1" applyAlignment="1">
      <alignment horizontal="center" vertical="center" wrapText="1"/>
    </xf>
    <xf numFmtId="0" fontId="61" fillId="0" borderId="45" xfId="82" applyFont="1" applyBorder="1" applyAlignment="1">
      <alignment horizontal="center" vertical="center" wrapText="1"/>
    </xf>
    <xf numFmtId="0" fontId="61" fillId="0" borderId="47" xfId="82" applyFont="1" applyBorder="1" applyAlignment="1">
      <alignment horizontal="center" vertical="center" wrapText="1"/>
    </xf>
    <xf numFmtId="0" fontId="61" fillId="0" borderId="42" xfId="82" applyFont="1" applyBorder="1" applyAlignment="1">
      <alignment horizontal="center" vertical="center"/>
    </xf>
    <xf numFmtId="0" fontId="61" fillId="0" borderId="43" xfId="82" applyFont="1" applyBorder="1" applyAlignment="1">
      <alignment horizontal="center" vertical="center"/>
    </xf>
    <xf numFmtId="0" fontId="61" fillId="0" borderId="44" xfId="82" applyFont="1" applyBorder="1" applyAlignment="1">
      <alignment horizontal="center" vertical="center"/>
    </xf>
    <xf numFmtId="38" fontId="62" fillId="40" borderId="48" xfId="83" applyFont="1" applyFill="1" applyBorder="1" applyAlignment="1">
      <alignment horizontal="center" vertical="center"/>
    </xf>
    <xf numFmtId="38" fontId="62" fillId="40" borderId="49" xfId="83" applyFont="1" applyFill="1" applyBorder="1" applyAlignment="1">
      <alignment horizontal="center" vertical="center"/>
    </xf>
    <xf numFmtId="38" fontId="62" fillId="40" borderId="50" xfId="83" applyFont="1" applyFill="1" applyBorder="1" applyAlignment="1">
      <alignment horizontal="center" vertical="center"/>
    </xf>
  </cellXfs>
  <cellStyles count="8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2"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68" builtinId="6"/>
    <cellStyle name="桁区切り 10" xfId="83" xr:uid="{06A24238-E6E3-4B4D-BBC1-260325FA1553}"/>
    <cellStyle name="桁区切り 2" xfId="45" xr:uid="{CD67EFBF-400C-4B07-BCEB-A0027327DCF5}"/>
    <cellStyle name="桁区切り 3" xfId="47" xr:uid="{AB5505B8-8A62-4FD5-B31F-9DC22426A9F8}"/>
    <cellStyle name="桁区切り 4" xfId="54" xr:uid="{5F309A36-140D-47EB-8105-0C495539606A}"/>
    <cellStyle name="桁区切り 5" xfId="65" xr:uid="{26EC84EE-47B8-4233-9DC2-4CC5B212C87D}"/>
    <cellStyle name="桁区切り 6" xfId="51" xr:uid="{BF22C893-E31D-441E-9A64-2C018E6D3029}"/>
    <cellStyle name="桁区切り 7" xfId="67" xr:uid="{BBB8770A-6783-48A2-AF25-F156A6F99E36}"/>
    <cellStyle name="桁区切り 8" xfId="70" xr:uid="{0E3CC748-5DBC-4525-98D1-5B1A0D6B0CE5}"/>
    <cellStyle name="桁区切り 9" xfId="81" xr:uid="{254B40AD-6F9E-425A-B2F0-2754867D1D3A}"/>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0" xr:uid="{B07A3CCD-FC68-43F9-B328-D95140D277AB}"/>
    <cellStyle name="標準 11" xfId="61" xr:uid="{9B601C58-85E3-4454-8654-D24BB2FD36CE}"/>
    <cellStyle name="標準 12" xfId="64" xr:uid="{38805D8A-BFD2-45FA-82BE-7B2EDE6BE6FF}"/>
    <cellStyle name="標準 13" xfId="66" xr:uid="{1409C473-0305-43BB-83A7-EA5AE49044E4}"/>
    <cellStyle name="標準 14" xfId="69" xr:uid="{58426D68-38F5-4374-B60E-F77002238811}"/>
    <cellStyle name="標準 14 2" xfId="71" xr:uid="{7BABEBB7-081E-4A5F-904C-84BF7357BA49}"/>
    <cellStyle name="標準 14 3" xfId="73" xr:uid="{DF8CE15C-1BF5-4672-A288-B53C0B9C5CEB}"/>
    <cellStyle name="標準 14 3 2" xfId="74" xr:uid="{8F551D1B-759D-419C-A6E9-8CE95343CE5D}"/>
    <cellStyle name="標準 14 3 2 2" xfId="79" xr:uid="{2D096D8A-0DAA-4B19-BFE9-CABC4B41882E}"/>
    <cellStyle name="標準 14 3 3" xfId="76" xr:uid="{17EDB3A9-27FD-4CD9-814D-BA5F11A04446}"/>
    <cellStyle name="標準 14 3 3 2" xfId="78" xr:uid="{ECF2EFDE-6913-4478-B9D2-1D259B0B741A}"/>
    <cellStyle name="標準 14 3 4" xfId="77" xr:uid="{9BF1037B-6BA3-427E-9E7D-A1798E8CA821}"/>
    <cellStyle name="標準 14 4" xfId="75" xr:uid="{7B83B2EC-2F81-48C3-9A40-B04FA182145C}"/>
    <cellStyle name="標準 15" xfId="80" xr:uid="{DB3E78DE-D10B-4DFE-B262-F8A9F2A5D980}"/>
    <cellStyle name="標準 16" xfId="82" xr:uid="{771A8FD6-CD4F-4308-9347-7A54A891F0FF}"/>
    <cellStyle name="標準 2" xfId="42" xr:uid="{00000000-0005-0000-0000-000029000000}"/>
    <cellStyle name="標準 2 2" xfId="43" xr:uid="{00000000-0005-0000-0000-00002A000000}"/>
    <cellStyle name="標準 2 2 2" xfId="48" xr:uid="{2FEA9425-DA98-44E8-A6AB-F838DA123D05}"/>
    <cellStyle name="標準 2 2 2 2" xfId="49" xr:uid="{2B253781-2D09-489B-9B11-55E4BD8027A3}"/>
    <cellStyle name="標準 2 2 2 5" xfId="52" xr:uid="{02B551D9-CF4B-44A2-B6B1-517B14302B58}"/>
    <cellStyle name="標準 2 2_交付金交付申請書（一般）H25配布用 20130122 2" xfId="50" xr:uid="{75264522-0B32-4E2D-BED6-0A3E1A19120D}"/>
    <cellStyle name="標準 2 3" xfId="59" xr:uid="{685918BA-EFA6-48D4-9612-B28B72E5A513}"/>
    <cellStyle name="標準 2 4" xfId="63" xr:uid="{3D0DE8B6-2E69-466B-B9A5-18AB22BE0E39}"/>
    <cellStyle name="標準 3" xfId="44" xr:uid="{688EC529-7D23-40FF-88E6-83B164BE8918}"/>
    <cellStyle name="標準 4" xfId="46" xr:uid="{83513287-A120-41F2-8A09-E56F12D5E9F9}"/>
    <cellStyle name="標準 5" xfId="53" xr:uid="{0DE01FB5-51F4-4D14-85B5-6993EE0BDCA9}"/>
    <cellStyle name="標準 6" xfId="55" xr:uid="{62FD77E9-1762-4209-8D87-55F3227D2E07}"/>
    <cellStyle name="標準 7" xfId="56" xr:uid="{76717828-E033-46D3-A01F-C02C470F20DB}"/>
    <cellStyle name="標準 8" xfId="57" xr:uid="{5BA54FC9-DB59-4ACD-9004-CEFFA82D6F3C}"/>
    <cellStyle name="標準 8 2" xfId="62" xr:uid="{749B5BDE-ACE5-4528-89E8-F2CA188B66BB}"/>
    <cellStyle name="標準 9" xfId="58" xr:uid="{8E7B87B0-7D66-4021-AE0D-89B7A646A052}"/>
    <cellStyle name="良い" xfId="41" builtinId="26" customBuiltin="1"/>
  </cellStyles>
  <dxfs count="49">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s>
  <tableStyles count="0" defaultTableStyle="TableStyleMedium2" defaultPivotStyle="PivotStyleLight16"/>
  <colors>
    <mruColors>
      <color rgb="FFFF99FF"/>
      <color rgb="FFFF66FF"/>
      <color rgb="FFFFCCFF"/>
      <color rgb="FFFFFF99"/>
      <color rgb="FFFFFF66"/>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0</xdr:col>
      <xdr:colOff>200025</xdr:colOff>
      <xdr:row>0</xdr:row>
      <xdr:rowOff>238125</xdr:rowOff>
    </xdr:from>
    <xdr:to>
      <xdr:col>2</xdr:col>
      <xdr:colOff>161926</xdr:colOff>
      <xdr:row>0</xdr:row>
      <xdr:rowOff>1104900</xdr:rowOff>
    </xdr:to>
    <xdr:sp macro="" textlink="">
      <xdr:nvSpPr>
        <xdr:cNvPr id="2" name="テキスト ボックス 1">
          <a:extLst>
            <a:ext uri="{FF2B5EF4-FFF2-40B4-BE49-F238E27FC236}">
              <a16:creationId xmlns:a16="http://schemas.microsoft.com/office/drawing/2014/main" id="{E2965C35-3213-46D9-AA9E-82A88965FD6A}"/>
            </a:ext>
          </a:extLst>
        </xdr:cNvPr>
        <xdr:cNvSpPr txBox="1"/>
      </xdr:nvSpPr>
      <xdr:spPr>
        <a:xfrm>
          <a:off x="200025" y="238125"/>
          <a:ext cx="2447926" cy="866775"/>
        </a:xfrm>
        <a:prstGeom prst="rect">
          <a:avLst/>
        </a:prstGeom>
        <a:solidFill>
          <a:srgbClr val="FF99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b="1" kern="1200">
              <a:solidFill>
                <a:srgbClr val="FF0000"/>
              </a:solidFill>
            </a:rPr>
            <a:t>（記入例）</a:t>
          </a:r>
          <a:endParaRPr kumimoji="1" lang="en-US" altLang="ja-JP" sz="1800" b="1" kern="1200">
            <a:solidFill>
              <a:srgbClr val="FF0000"/>
            </a:solidFill>
          </a:endParaRPr>
        </a:p>
        <a:p>
          <a:r>
            <a:rPr kumimoji="1" lang="ja-JP" altLang="en-US" sz="1800" b="1" kern="1200">
              <a:solidFill>
                <a:srgbClr val="FF0000"/>
              </a:solidFill>
            </a:rPr>
            <a:t>提出必須の書類です</a:t>
          </a:r>
          <a:r>
            <a:rPr kumimoji="1" lang="ja-JP" altLang="en-US" sz="1400" b="1" kern="1200">
              <a:solidFill>
                <a:srgbClr val="FF0000"/>
              </a:solidFill>
            </a:rPr>
            <a:t>。</a:t>
          </a:r>
          <a:endParaRPr kumimoji="1" lang="en-US" altLang="ja-JP" sz="1400" b="1" kern="1200">
            <a:solidFill>
              <a:srgbClr val="FF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260194</xdr:colOff>
      <xdr:row>0</xdr:row>
      <xdr:rowOff>102220</xdr:rowOff>
    </xdr:from>
    <xdr:to>
      <xdr:col>3</xdr:col>
      <xdr:colOff>1003610</xdr:colOff>
      <xdr:row>0</xdr:row>
      <xdr:rowOff>1068660</xdr:rowOff>
    </xdr:to>
    <xdr:sp macro="" textlink="">
      <xdr:nvSpPr>
        <xdr:cNvPr id="2" name="テキスト ボックス 1">
          <a:extLst>
            <a:ext uri="{FF2B5EF4-FFF2-40B4-BE49-F238E27FC236}">
              <a16:creationId xmlns:a16="http://schemas.microsoft.com/office/drawing/2014/main" id="{1D1C28F0-F845-4B80-BCEE-9B5A94A02B87}"/>
            </a:ext>
          </a:extLst>
        </xdr:cNvPr>
        <xdr:cNvSpPr txBox="1"/>
      </xdr:nvSpPr>
      <xdr:spPr>
        <a:xfrm>
          <a:off x="260194" y="102220"/>
          <a:ext cx="6477001" cy="966440"/>
        </a:xfrm>
        <a:prstGeom prst="rect">
          <a:avLst/>
        </a:prstGeom>
        <a:solidFill>
          <a:srgbClr val="FF99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b="1" kern="1200">
              <a:solidFill>
                <a:srgbClr val="FF0000"/>
              </a:solidFill>
            </a:rPr>
            <a:t>（記入例）</a:t>
          </a:r>
          <a:endParaRPr kumimoji="1" lang="en-US" altLang="ja-JP" sz="1800" b="1" kern="1200">
            <a:solidFill>
              <a:srgbClr val="FF0000"/>
            </a:solidFill>
          </a:endParaRPr>
        </a:p>
        <a:p>
          <a:r>
            <a:rPr kumimoji="1" lang="ja-JP" altLang="en-US" sz="1800" b="1" kern="1200">
              <a:solidFill>
                <a:srgbClr val="FF0000"/>
              </a:solidFill>
            </a:rPr>
            <a:t>賃上げ支援事業に申請する場合は、提出必須の書類です。</a:t>
          </a:r>
          <a:endParaRPr kumimoji="1" lang="en-US" altLang="ja-JP" sz="1800" b="1" kern="1200">
            <a:solidFill>
              <a:srgbClr val="FF0000"/>
            </a:solidFill>
          </a:endParaRPr>
        </a:p>
        <a:p>
          <a:endParaRPr kumimoji="1" lang="en-US" altLang="ja-JP" sz="1400" b="1" kern="1200">
            <a:solidFill>
              <a:srgbClr val="FF0000"/>
            </a:solidFill>
          </a:endParaRPr>
        </a:p>
      </xdr:txBody>
    </xdr:sp>
    <xdr:clientData/>
  </xdr:twoCellAnchor>
  <xdr:twoCellAnchor>
    <xdr:from>
      <xdr:col>6</xdr:col>
      <xdr:colOff>278779</xdr:colOff>
      <xdr:row>0</xdr:row>
      <xdr:rowOff>120804</xdr:rowOff>
    </xdr:from>
    <xdr:to>
      <xdr:col>11</xdr:col>
      <xdr:colOff>483220</xdr:colOff>
      <xdr:row>4</xdr:row>
      <xdr:rowOff>260195</xdr:rowOff>
    </xdr:to>
    <xdr:sp macro="" textlink="">
      <xdr:nvSpPr>
        <xdr:cNvPr id="3" name="テキスト ボックス 2">
          <a:extLst>
            <a:ext uri="{FF2B5EF4-FFF2-40B4-BE49-F238E27FC236}">
              <a16:creationId xmlns:a16="http://schemas.microsoft.com/office/drawing/2014/main" id="{22BEDF8B-AD73-4585-9AB9-D87E92559208}"/>
            </a:ext>
          </a:extLst>
        </xdr:cNvPr>
        <xdr:cNvSpPr txBox="1"/>
      </xdr:nvSpPr>
      <xdr:spPr>
        <a:xfrm>
          <a:off x="10528608" y="120804"/>
          <a:ext cx="10844563" cy="3893635"/>
        </a:xfrm>
        <a:prstGeom prst="rect">
          <a:avLst/>
        </a:prstGeom>
        <a:solidFill>
          <a:srgbClr val="FF99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0" kern="1200">
              <a:solidFill>
                <a:srgbClr val="FF0000"/>
              </a:solidFill>
            </a:rPr>
            <a:t>＜賃金改善の記入方法＞　</a:t>
          </a:r>
        </a:p>
        <a:p>
          <a:r>
            <a:rPr kumimoji="1" lang="ja-JP" altLang="en-US" sz="1600" b="0" kern="1200">
              <a:solidFill>
                <a:srgbClr val="FF0000"/>
              </a:solidFill>
            </a:rPr>
            <a:t>①対象人数（常勤換算数）</a:t>
          </a:r>
        </a:p>
        <a:p>
          <a:r>
            <a:rPr kumimoji="1" lang="ja-JP" altLang="en-US" sz="1600" b="0" kern="1200">
              <a:solidFill>
                <a:srgbClr val="FF0000"/>
              </a:solidFill>
            </a:rPr>
            <a:t>賃上げを行った職員数を常勤換算数として記入してください。</a:t>
          </a:r>
        </a:p>
        <a:p>
          <a:endParaRPr kumimoji="1" lang="ja-JP" altLang="en-US" sz="1600" b="0" kern="1200">
            <a:solidFill>
              <a:srgbClr val="FF0000"/>
            </a:solidFill>
          </a:endParaRPr>
        </a:p>
        <a:p>
          <a:r>
            <a:rPr kumimoji="1" lang="ja-JP" altLang="en-US" sz="1600" b="0" kern="1200">
              <a:solidFill>
                <a:srgbClr val="FF0000"/>
              </a:solidFill>
            </a:rPr>
            <a:t>②月額または月額換算数（小数点以下切捨て）</a:t>
          </a:r>
        </a:p>
        <a:p>
          <a:r>
            <a:rPr kumimoji="1" lang="ja-JP" altLang="en-US" sz="1600" b="0" kern="1200">
              <a:solidFill>
                <a:srgbClr val="FF0000"/>
              </a:solidFill>
            </a:rPr>
            <a:t>「支払った賃上げ額の合計（対象の全職員分）</a:t>
          </a:r>
          <a:r>
            <a:rPr kumimoji="1" lang="en-US" altLang="ja-JP" sz="1600" b="0" kern="1200">
              <a:solidFill>
                <a:srgbClr val="FF0000"/>
              </a:solidFill>
            </a:rPr>
            <a:t>÷</a:t>
          </a:r>
          <a:r>
            <a:rPr kumimoji="1" lang="ja-JP" altLang="en-US" sz="1600" b="0" kern="1200">
              <a:solidFill>
                <a:srgbClr val="FF0000"/>
              </a:solidFill>
            </a:rPr>
            <a:t>賃上げを行った対象月数の合計 </a:t>
          </a:r>
          <a:r>
            <a:rPr kumimoji="1" lang="en-US" altLang="ja-JP" sz="1600" b="0" kern="1200" baseline="30000">
              <a:solidFill>
                <a:srgbClr val="FF0000"/>
              </a:solidFill>
            </a:rPr>
            <a:t>※</a:t>
          </a:r>
          <a:r>
            <a:rPr kumimoji="1" lang="ja-JP" altLang="en-US" sz="1600" b="0" kern="1200">
              <a:solidFill>
                <a:srgbClr val="FF0000"/>
              </a:solidFill>
            </a:rPr>
            <a:t>」で算出し、記入してください。</a:t>
          </a:r>
        </a:p>
        <a:p>
          <a:r>
            <a:rPr kumimoji="1" lang="ja-JP" altLang="en-US" sz="1600" b="0" kern="1200">
              <a:solidFill>
                <a:srgbClr val="FF0000"/>
              </a:solidFill>
            </a:rPr>
            <a:t>（１名あたりの１か月分の加重平均賃上げ額）</a:t>
          </a:r>
        </a:p>
        <a:p>
          <a:r>
            <a:rPr kumimoji="1" lang="en-US" altLang="ja-JP" sz="1600" b="0" kern="1200">
              <a:solidFill>
                <a:srgbClr val="FF0000"/>
              </a:solidFill>
            </a:rPr>
            <a:t>※</a:t>
          </a:r>
          <a:r>
            <a:rPr kumimoji="1" lang="ja-JP" altLang="en-US" sz="1600" b="0" kern="1200">
              <a:solidFill>
                <a:srgbClr val="FF0000"/>
              </a:solidFill>
            </a:rPr>
            <a:t>賃上げを行った対象月数の合計：記入例モデルケース（個人）における「基本給の引き上げの場合」、対象職員６人で</a:t>
          </a:r>
        </a:p>
        <a:p>
          <a:r>
            <a:rPr kumimoji="1" lang="ja-JP" altLang="en-US" sz="1600" b="0" kern="1200">
              <a:solidFill>
                <a:srgbClr val="FF0000"/>
              </a:solidFill>
            </a:rPr>
            <a:t>　それぞれに６か月間賃上げを行っているので３６か月となります。</a:t>
          </a:r>
        </a:p>
        <a:p>
          <a:endParaRPr kumimoji="1" lang="ja-JP" altLang="en-US" sz="1600" b="0" kern="1200">
            <a:solidFill>
              <a:srgbClr val="FF0000"/>
            </a:solidFill>
          </a:endParaRPr>
        </a:p>
        <a:p>
          <a:r>
            <a:rPr kumimoji="1" lang="ja-JP" altLang="en-US" sz="1600" b="0" kern="1200">
              <a:solidFill>
                <a:srgbClr val="FF0000"/>
              </a:solidFill>
            </a:rPr>
            <a:t>③月数（対象月の合計）</a:t>
          </a:r>
        </a:p>
        <a:p>
          <a:r>
            <a:rPr kumimoji="1" lang="ja-JP" altLang="en-US" sz="1600" b="0" kern="1200">
              <a:solidFill>
                <a:srgbClr val="FF0000"/>
              </a:solidFill>
            </a:rPr>
            <a:t>賃上げを行った対象月数の合計</a:t>
          </a:r>
          <a:r>
            <a:rPr kumimoji="1" lang="en-US" altLang="ja-JP" sz="1600" b="0" kern="1200" baseline="30000">
              <a:solidFill>
                <a:srgbClr val="FF0000"/>
              </a:solidFill>
            </a:rPr>
            <a:t>※</a:t>
          </a:r>
          <a:r>
            <a:rPr kumimoji="1" lang="ja-JP" altLang="en-US" sz="1600" b="0" kern="1200">
              <a:solidFill>
                <a:srgbClr val="FF0000"/>
              </a:solidFill>
            </a:rPr>
            <a:t>を記入してください。</a:t>
          </a:r>
        </a:p>
        <a:p>
          <a:r>
            <a:rPr kumimoji="1" lang="en-US" altLang="ja-JP" sz="1600" b="0" kern="1200">
              <a:solidFill>
                <a:srgbClr val="FF0000"/>
              </a:solidFill>
            </a:rPr>
            <a:t>※</a:t>
          </a:r>
          <a:r>
            <a:rPr kumimoji="1" lang="ja-JP" altLang="en-US" sz="1600" b="0" kern="1200">
              <a:solidFill>
                <a:srgbClr val="FF0000"/>
              </a:solidFill>
            </a:rPr>
            <a:t>記入例モデルケース（個人）における「基本給の引き上げの場合」、３６か月となります。</a:t>
          </a:r>
        </a:p>
        <a:p>
          <a:endParaRPr kumimoji="1" lang="ja-JP" altLang="en-US" sz="1800" b="1" kern="1200">
            <a:solidFill>
              <a:srgbClr val="FF0000"/>
            </a:solidFill>
          </a:endParaRPr>
        </a:p>
        <a:p>
          <a:endParaRPr kumimoji="1" lang="en-US" altLang="ja-JP" sz="1400" b="1" kern="1200">
            <a:solidFill>
              <a:srgbClr val="FF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117230</xdr:colOff>
      <xdr:row>0</xdr:row>
      <xdr:rowOff>363415</xdr:rowOff>
    </xdr:from>
    <xdr:to>
      <xdr:col>1</xdr:col>
      <xdr:colOff>902675</xdr:colOff>
      <xdr:row>0</xdr:row>
      <xdr:rowOff>1477109</xdr:rowOff>
    </xdr:to>
    <xdr:sp macro="" textlink="">
      <xdr:nvSpPr>
        <xdr:cNvPr id="2" name="テキスト ボックス 1">
          <a:extLst>
            <a:ext uri="{FF2B5EF4-FFF2-40B4-BE49-F238E27FC236}">
              <a16:creationId xmlns:a16="http://schemas.microsoft.com/office/drawing/2014/main" id="{5B4D71C3-8CD2-464F-921D-9335ED1712C3}"/>
            </a:ext>
          </a:extLst>
        </xdr:cNvPr>
        <xdr:cNvSpPr txBox="1"/>
      </xdr:nvSpPr>
      <xdr:spPr>
        <a:xfrm>
          <a:off x="117230" y="363415"/>
          <a:ext cx="4372707" cy="1113694"/>
        </a:xfrm>
        <a:prstGeom prst="rect">
          <a:avLst/>
        </a:prstGeom>
        <a:solidFill>
          <a:srgbClr val="FF99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b="1" kern="1200">
              <a:solidFill>
                <a:srgbClr val="FF0000"/>
              </a:solidFill>
            </a:rPr>
            <a:t>（記入例）</a:t>
          </a:r>
          <a:endParaRPr kumimoji="1" lang="en-US" altLang="ja-JP" sz="1800" b="1" kern="1200">
            <a:solidFill>
              <a:srgbClr val="FF0000"/>
            </a:solidFill>
          </a:endParaRPr>
        </a:p>
        <a:p>
          <a:r>
            <a:rPr kumimoji="1" lang="ja-JP" altLang="en-US" sz="1800" b="1" kern="1200">
              <a:solidFill>
                <a:srgbClr val="FF0000"/>
              </a:solidFill>
            </a:rPr>
            <a:t>賃上げ支援事業に申請する場合かつ（注）に該当する場合に提出する書類です。</a:t>
          </a:r>
          <a:endParaRPr kumimoji="1" lang="en-US" altLang="ja-JP" sz="1400" b="1" kern="1200">
            <a:solidFill>
              <a:srgbClr val="FF0000"/>
            </a:solidFill>
          </a:endParaRPr>
        </a:p>
      </xdr:txBody>
    </xdr:sp>
    <xdr:clientData/>
  </xdr:twoCellAnchor>
  <xdr:twoCellAnchor>
    <xdr:from>
      <xdr:col>0</xdr:col>
      <xdr:colOff>2803407</xdr:colOff>
      <xdr:row>5</xdr:row>
      <xdr:rowOff>893704</xdr:rowOff>
    </xdr:from>
    <xdr:to>
      <xdr:col>2</xdr:col>
      <xdr:colOff>611481</xdr:colOff>
      <xdr:row>6</xdr:row>
      <xdr:rowOff>526815</xdr:rowOff>
    </xdr:to>
    <xdr:sp macro="" textlink="">
      <xdr:nvSpPr>
        <xdr:cNvPr id="4" name="テキスト ボックス 3">
          <a:extLst>
            <a:ext uri="{FF2B5EF4-FFF2-40B4-BE49-F238E27FC236}">
              <a16:creationId xmlns:a16="http://schemas.microsoft.com/office/drawing/2014/main" id="{5AF3D855-081F-459B-9EF1-837A96B032A7}"/>
            </a:ext>
          </a:extLst>
        </xdr:cNvPr>
        <xdr:cNvSpPr txBox="1"/>
      </xdr:nvSpPr>
      <xdr:spPr>
        <a:xfrm>
          <a:off x="2803407" y="6321778"/>
          <a:ext cx="3367852" cy="714963"/>
        </a:xfrm>
        <a:prstGeom prst="rect">
          <a:avLst/>
        </a:prstGeom>
        <a:solidFill>
          <a:srgbClr val="FF99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kern="1200">
              <a:solidFill>
                <a:srgbClr val="FF0000"/>
              </a:solidFill>
            </a:rPr>
            <a:t>令和７年３月３１日時点の賃金水準（月額）からの上昇額（差額）を記入してください。</a:t>
          </a:r>
          <a:endParaRPr kumimoji="1" lang="en-US" altLang="ja-JP" sz="1400" b="1" kern="1200">
            <a:solidFill>
              <a:srgbClr val="FF0000"/>
            </a:solidFill>
          </a:endParaRPr>
        </a:p>
      </xdr:txBody>
    </xdr:sp>
    <xdr:clientData/>
  </xdr:twoCellAnchor>
  <xdr:twoCellAnchor>
    <xdr:from>
      <xdr:col>1</xdr:col>
      <xdr:colOff>903111</xdr:colOff>
      <xdr:row>4</xdr:row>
      <xdr:rowOff>733777</xdr:rowOff>
    </xdr:from>
    <xdr:to>
      <xdr:col>2</xdr:col>
      <xdr:colOff>244592</xdr:colOff>
      <xdr:row>5</xdr:row>
      <xdr:rowOff>893704</xdr:rowOff>
    </xdr:to>
    <xdr:cxnSp macro="">
      <xdr:nvCxnSpPr>
        <xdr:cNvPr id="6" name="直線コネクタ 5">
          <a:extLst>
            <a:ext uri="{FF2B5EF4-FFF2-40B4-BE49-F238E27FC236}">
              <a16:creationId xmlns:a16="http://schemas.microsoft.com/office/drawing/2014/main" id="{1F070B28-03DF-4525-A726-0400E4545A76}"/>
            </a:ext>
          </a:extLst>
        </xdr:cNvPr>
        <xdr:cNvCxnSpPr>
          <a:stCxn id="4" idx="0"/>
        </xdr:cNvCxnSpPr>
      </xdr:nvCxnSpPr>
      <xdr:spPr bwMode="auto">
        <a:xfrm flipV="1">
          <a:off x="4487333" y="5089407"/>
          <a:ext cx="1317037" cy="1232371"/>
        </a:xfrm>
        <a:prstGeom prst="line">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xdr:col>
      <xdr:colOff>903111</xdr:colOff>
      <xdr:row>5</xdr:row>
      <xdr:rowOff>714963</xdr:rowOff>
    </xdr:from>
    <xdr:to>
      <xdr:col>2</xdr:col>
      <xdr:colOff>338666</xdr:colOff>
      <xdr:row>5</xdr:row>
      <xdr:rowOff>893704</xdr:rowOff>
    </xdr:to>
    <xdr:cxnSp macro="">
      <xdr:nvCxnSpPr>
        <xdr:cNvPr id="7" name="直線コネクタ 6">
          <a:extLst>
            <a:ext uri="{FF2B5EF4-FFF2-40B4-BE49-F238E27FC236}">
              <a16:creationId xmlns:a16="http://schemas.microsoft.com/office/drawing/2014/main" id="{6A805272-7E04-4EAD-B103-5891C16C2AB7}"/>
            </a:ext>
          </a:extLst>
        </xdr:cNvPr>
        <xdr:cNvCxnSpPr>
          <a:stCxn id="4" idx="0"/>
        </xdr:cNvCxnSpPr>
      </xdr:nvCxnSpPr>
      <xdr:spPr bwMode="auto">
        <a:xfrm flipV="1">
          <a:off x="4487333" y="6143037"/>
          <a:ext cx="1411111" cy="178741"/>
        </a:xfrm>
        <a:prstGeom prst="line">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3</xdr:col>
      <xdr:colOff>301037</xdr:colOff>
      <xdr:row>6</xdr:row>
      <xdr:rowOff>159926</xdr:rowOff>
    </xdr:from>
    <xdr:to>
      <xdr:col>5</xdr:col>
      <xdr:colOff>301037</xdr:colOff>
      <xdr:row>6</xdr:row>
      <xdr:rowOff>790222</xdr:rowOff>
    </xdr:to>
    <xdr:sp macro="" textlink="">
      <xdr:nvSpPr>
        <xdr:cNvPr id="32" name="テキスト ボックス 31">
          <a:extLst>
            <a:ext uri="{FF2B5EF4-FFF2-40B4-BE49-F238E27FC236}">
              <a16:creationId xmlns:a16="http://schemas.microsoft.com/office/drawing/2014/main" id="{F0011385-BFDD-400E-9586-CCE08522B234}"/>
            </a:ext>
          </a:extLst>
        </xdr:cNvPr>
        <xdr:cNvSpPr txBox="1"/>
      </xdr:nvSpPr>
      <xdr:spPr>
        <a:xfrm>
          <a:off x="7234296" y="6669852"/>
          <a:ext cx="2069630" cy="630296"/>
        </a:xfrm>
        <a:prstGeom prst="rect">
          <a:avLst/>
        </a:prstGeom>
        <a:solidFill>
          <a:srgbClr val="FF99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kern="1200">
              <a:solidFill>
                <a:srgbClr val="FF0000"/>
              </a:solidFill>
            </a:rPr>
            <a:t>２．０％を上回っているか確認してください。</a:t>
          </a:r>
          <a:endParaRPr kumimoji="1" lang="en-US" altLang="ja-JP" sz="1400" b="1" kern="1200">
            <a:solidFill>
              <a:srgbClr val="FF0000"/>
            </a:solidFill>
          </a:endParaRPr>
        </a:p>
      </xdr:txBody>
    </xdr:sp>
    <xdr:clientData/>
  </xdr:twoCellAnchor>
  <xdr:twoCellAnchor>
    <xdr:from>
      <xdr:col>3</xdr:col>
      <xdr:colOff>564445</xdr:colOff>
      <xdr:row>4</xdr:row>
      <xdr:rowOff>762000</xdr:rowOff>
    </xdr:from>
    <xdr:to>
      <xdr:col>4</xdr:col>
      <xdr:colOff>301037</xdr:colOff>
      <xdr:row>6</xdr:row>
      <xdr:rowOff>159926</xdr:rowOff>
    </xdr:to>
    <xdr:cxnSp macro="">
      <xdr:nvCxnSpPr>
        <xdr:cNvPr id="33" name="直線コネクタ 32">
          <a:extLst>
            <a:ext uri="{FF2B5EF4-FFF2-40B4-BE49-F238E27FC236}">
              <a16:creationId xmlns:a16="http://schemas.microsoft.com/office/drawing/2014/main" id="{4547673C-9DA9-4586-9E0D-19042C0E7F48}"/>
            </a:ext>
          </a:extLst>
        </xdr:cNvPr>
        <xdr:cNvCxnSpPr>
          <a:stCxn id="32" idx="0"/>
        </xdr:cNvCxnSpPr>
      </xdr:nvCxnSpPr>
      <xdr:spPr bwMode="auto">
        <a:xfrm flipH="1" flipV="1">
          <a:off x="7497704" y="5117630"/>
          <a:ext cx="771407" cy="1552222"/>
        </a:xfrm>
        <a:prstGeom prst="line">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3</xdr:col>
      <xdr:colOff>545630</xdr:colOff>
      <xdr:row>5</xdr:row>
      <xdr:rowOff>714964</xdr:rowOff>
    </xdr:from>
    <xdr:to>
      <xdr:col>4</xdr:col>
      <xdr:colOff>301037</xdr:colOff>
      <xdr:row>6</xdr:row>
      <xdr:rowOff>159926</xdr:rowOff>
    </xdr:to>
    <xdr:cxnSp macro="">
      <xdr:nvCxnSpPr>
        <xdr:cNvPr id="38" name="直線コネクタ 37">
          <a:extLst>
            <a:ext uri="{FF2B5EF4-FFF2-40B4-BE49-F238E27FC236}">
              <a16:creationId xmlns:a16="http://schemas.microsoft.com/office/drawing/2014/main" id="{8965EE51-8BF0-4CD0-B933-8E270647D31E}"/>
            </a:ext>
          </a:extLst>
        </xdr:cNvPr>
        <xdr:cNvCxnSpPr>
          <a:stCxn id="32" idx="0"/>
        </xdr:cNvCxnSpPr>
      </xdr:nvCxnSpPr>
      <xdr:spPr bwMode="auto">
        <a:xfrm flipH="1" flipV="1">
          <a:off x="7478889" y="6143038"/>
          <a:ext cx="790222" cy="526814"/>
        </a:xfrm>
        <a:prstGeom prst="line">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6</xdr:col>
      <xdr:colOff>216370</xdr:colOff>
      <xdr:row>6</xdr:row>
      <xdr:rowOff>141111</xdr:rowOff>
    </xdr:from>
    <xdr:to>
      <xdr:col>7</xdr:col>
      <xdr:colOff>385704</xdr:colOff>
      <xdr:row>6</xdr:row>
      <xdr:rowOff>743185</xdr:rowOff>
    </xdr:to>
    <xdr:sp macro="" textlink="">
      <xdr:nvSpPr>
        <xdr:cNvPr id="40" name="テキスト ボックス 39">
          <a:extLst>
            <a:ext uri="{FF2B5EF4-FFF2-40B4-BE49-F238E27FC236}">
              <a16:creationId xmlns:a16="http://schemas.microsoft.com/office/drawing/2014/main" id="{C530BB65-21A1-4454-A1B4-C8A945188BB4}"/>
            </a:ext>
          </a:extLst>
        </xdr:cNvPr>
        <xdr:cNvSpPr txBox="1"/>
      </xdr:nvSpPr>
      <xdr:spPr>
        <a:xfrm>
          <a:off x="10254074" y="6651037"/>
          <a:ext cx="1505186" cy="602074"/>
        </a:xfrm>
        <a:prstGeom prst="rect">
          <a:avLst/>
        </a:prstGeom>
        <a:solidFill>
          <a:srgbClr val="FF99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1" kern="1200">
              <a:solidFill>
                <a:srgbClr val="FF0000"/>
              </a:solidFill>
            </a:rPr>
            <a:t>Ⅳ</a:t>
          </a:r>
          <a:r>
            <a:rPr kumimoji="1" lang="ja-JP" altLang="en-US" sz="1400" b="1" kern="1200">
              <a:solidFill>
                <a:srgbClr val="FF0000"/>
              </a:solidFill>
            </a:rPr>
            <a:t>以下の金額にしてください。</a:t>
          </a:r>
          <a:endParaRPr kumimoji="1" lang="en-US" altLang="ja-JP" sz="1400" b="1" kern="1200">
            <a:solidFill>
              <a:srgbClr val="FF0000"/>
            </a:solidFill>
          </a:endParaRPr>
        </a:p>
      </xdr:txBody>
    </xdr:sp>
    <xdr:clientData/>
  </xdr:twoCellAnchor>
  <xdr:twoCellAnchor>
    <xdr:from>
      <xdr:col>5</xdr:col>
      <xdr:colOff>762000</xdr:colOff>
      <xdr:row>4</xdr:row>
      <xdr:rowOff>733777</xdr:rowOff>
    </xdr:from>
    <xdr:to>
      <xdr:col>6</xdr:col>
      <xdr:colOff>968963</xdr:colOff>
      <xdr:row>6</xdr:row>
      <xdr:rowOff>141111</xdr:rowOff>
    </xdr:to>
    <xdr:cxnSp macro="">
      <xdr:nvCxnSpPr>
        <xdr:cNvPr id="41" name="直線コネクタ 40">
          <a:extLst>
            <a:ext uri="{FF2B5EF4-FFF2-40B4-BE49-F238E27FC236}">
              <a16:creationId xmlns:a16="http://schemas.microsoft.com/office/drawing/2014/main" id="{2F74A8E3-2CA2-4083-9E5E-C5ED7F988B36}"/>
            </a:ext>
          </a:extLst>
        </xdr:cNvPr>
        <xdr:cNvCxnSpPr>
          <a:stCxn id="40" idx="0"/>
        </xdr:cNvCxnSpPr>
      </xdr:nvCxnSpPr>
      <xdr:spPr bwMode="auto">
        <a:xfrm flipH="1" flipV="1">
          <a:off x="9764889" y="5089407"/>
          <a:ext cx="1241778" cy="1561630"/>
        </a:xfrm>
        <a:prstGeom prst="line">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5</xdr:col>
      <xdr:colOff>508001</xdr:colOff>
      <xdr:row>5</xdr:row>
      <xdr:rowOff>639704</xdr:rowOff>
    </xdr:from>
    <xdr:to>
      <xdr:col>6</xdr:col>
      <xdr:colOff>968963</xdr:colOff>
      <xdr:row>6</xdr:row>
      <xdr:rowOff>141111</xdr:rowOff>
    </xdr:to>
    <xdr:cxnSp macro="">
      <xdr:nvCxnSpPr>
        <xdr:cNvPr id="43" name="直線コネクタ 42">
          <a:extLst>
            <a:ext uri="{FF2B5EF4-FFF2-40B4-BE49-F238E27FC236}">
              <a16:creationId xmlns:a16="http://schemas.microsoft.com/office/drawing/2014/main" id="{878CAA5F-B3BB-4EB6-98E6-3C4A80FD791C}"/>
            </a:ext>
          </a:extLst>
        </xdr:cNvPr>
        <xdr:cNvCxnSpPr>
          <a:stCxn id="40" idx="0"/>
        </xdr:cNvCxnSpPr>
      </xdr:nvCxnSpPr>
      <xdr:spPr bwMode="auto">
        <a:xfrm flipH="1" flipV="1">
          <a:off x="9510890" y="6067778"/>
          <a:ext cx="1495777" cy="583259"/>
        </a:xfrm>
        <a:prstGeom prst="line">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143434</xdr:colOff>
      <xdr:row>20</xdr:row>
      <xdr:rowOff>451</xdr:rowOff>
    </xdr:from>
    <xdr:to>
      <xdr:col>10</xdr:col>
      <xdr:colOff>528918</xdr:colOff>
      <xdr:row>25</xdr:row>
      <xdr:rowOff>35860</xdr:rowOff>
    </xdr:to>
    <xdr:sp macro="" textlink="">
      <xdr:nvSpPr>
        <xdr:cNvPr id="2" name="テキスト ボックス 1">
          <a:extLst>
            <a:ext uri="{FF2B5EF4-FFF2-40B4-BE49-F238E27FC236}">
              <a16:creationId xmlns:a16="http://schemas.microsoft.com/office/drawing/2014/main" id="{D1750C3E-C19A-407F-9E8D-82CEDC0FD6A2}"/>
            </a:ext>
          </a:extLst>
        </xdr:cNvPr>
        <xdr:cNvSpPr txBox="1"/>
      </xdr:nvSpPr>
      <xdr:spPr>
        <a:xfrm>
          <a:off x="2868705" y="3048451"/>
          <a:ext cx="5334001" cy="887056"/>
        </a:xfrm>
        <a:prstGeom prst="rect">
          <a:avLst/>
        </a:prstGeom>
        <a:solidFill>
          <a:schemeClr val="bg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1">
              <a:solidFill>
                <a:schemeClr val="dk1"/>
              </a:solidFill>
              <a:effectLst/>
              <a:latin typeface="+mn-lt"/>
              <a:ea typeface="+mn-ea"/>
              <a:cs typeface="+mn-cs"/>
            </a:rPr>
            <a:t>「支払った賃上げ額の合計（対象の全職員分）</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賃上げを行った対象月数の合計</a:t>
          </a:r>
          <a:r>
            <a:rPr kumimoji="1" lang="en-US" altLang="ja-JP" sz="1100" b="1">
              <a:solidFill>
                <a:schemeClr val="dk1"/>
              </a:solidFill>
              <a:effectLst/>
              <a:latin typeface="+mn-lt"/>
              <a:ea typeface="+mn-ea"/>
              <a:cs typeface="+mn-cs"/>
            </a:rPr>
            <a:t> </a:t>
          </a:r>
          <a:r>
            <a:rPr kumimoji="1" lang="en-US" altLang="ja-JP" sz="1100" b="1" baseline="30000">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endParaRPr lang="ja-JP" altLang="ja-JP">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本ケースにおける「基本給の引き上げの場合」、対象職員</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人でそれぞれに</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か月間賃上げを行っているので</a:t>
          </a:r>
          <a:r>
            <a:rPr kumimoji="1" lang="ja-JP" altLang="en-US" sz="1100">
              <a:solidFill>
                <a:schemeClr val="dk1"/>
              </a:solidFill>
              <a:effectLst/>
              <a:latin typeface="+mn-lt"/>
              <a:ea typeface="+mn-ea"/>
              <a:cs typeface="+mn-cs"/>
            </a:rPr>
            <a:t>３６</a:t>
          </a:r>
          <a:r>
            <a:rPr kumimoji="1" lang="ja-JP" altLang="ja-JP" sz="1100">
              <a:solidFill>
                <a:schemeClr val="dk1"/>
              </a:solidFill>
              <a:effectLst/>
              <a:latin typeface="+mn-lt"/>
              <a:ea typeface="+mn-ea"/>
              <a:cs typeface="+mn-cs"/>
            </a:rPr>
            <a:t>か月となります。</a:t>
          </a:r>
          <a:endParaRPr lang="ja-JP" altLang="ja-JP">
            <a:effectLst/>
          </a:endParaRPr>
        </a:p>
      </xdr:txBody>
    </xdr:sp>
    <xdr:clientData/>
  </xdr:twoCellAnchor>
  <xdr:twoCellAnchor>
    <xdr:from>
      <xdr:col>5</xdr:col>
      <xdr:colOff>0</xdr:colOff>
      <xdr:row>18</xdr:row>
      <xdr:rowOff>107577</xdr:rowOff>
    </xdr:from>
    <xdr:to>
      <xdr:col>6</xdr:col>
      <xdr:colOff>515471</xdr:colOff>
      <xdr:row>20</xdr:row>
      <xdr:rowOff>451</xdr:rowOff>
    </xdr:to>
    <xdr:cxnSp macro="">
      <xdr:nvCxnSpPr>
        <xdr:cNvPr id="3" name="直線コネクタ 2">
          <a:extLst>
            <a:ext uri="{FF2B5EF4-FFF2-40B4-BE49-F238E27FC236}">
              <a16:creationId xmlns:a16="http://schemas.microsoft.com/office/drawing/2014/main" id="{7E9F6804-DDDB-465B-97F5-C52EBF4BF9EF}"/>
            </a:ext>
          </a:extLst>
        </xdr:cNvPr>
        <xdr:cNvCxnSpPr>
          <a:endCxn id="2" idx="0"/>
        </xdr:cNvCxnSpPr>
      </xdr:nvCxnSpPr>
      <xdr:spPr>
        <a:xfrm>
          <a:off x="4356847" y="2805953"/>
          <a:ext cx="1178859" cy="242498"/>
        </a:xfrm>
        <a:prstGeom prst="line">
          <a:avLst/>
        </a:prstGeom>
        <a:ln w="9525">
          <a:prstDash val="solid"/>
        </a:ln>
      </xdr:spPr>
      <xdr:style>
        <a:lnRef idx="2">
          <a:schemeClr val="dk1"/>
        </a:lnRef>
        <a:fillRef idx="0">
          <a:schemeClr val="dk1"/>
        </a:fillRef>
        <a:effectRef idx="1">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EBC362-D02B-49D5-8630-0D309E38570F}">
  <sheetPr>
    <pageSetUpPr fitToPage="1"/>
  </sheetPr>
  <dimension ref="A1:P69"/>
  <sheetViews>
    <sheetView tabSelected="1" view="pageBreakPreview" zoomScale="80" zoomScaleNormal="90" zoomScaleSheetLayoutView="80" workbookViewId="0">
      <selection activeCell="H74" sqref="H74"/>
    </sheetView>
  </sheetViews>
  <sheetFormatPr defaultRowHeight="12.75"/>
  <cols>
    <col min="1" max="1" width="4.6640625" customWidth="1"/>
    <col min="2" max="2" width="31.53125" customWidth="1"/>
    <col min="3" max="3" width="39.1328125" customWidth="1"/>
    <col min="4" max="4" width="21.1328125" customWidth="1"/>
    <col min="5" max="5" width="18.19921875" customWidth="1"/>
    <col min="6" max="6" width="10.86328125" customWidth="1"/>
    <col min="7" max="7" width="19.19921875" customWidth="1"/>
    <col min="8" max="9" width="15.6640625" customWidth="1"/>
    <col min="10" max="11" width="10.6640625" style="16" customWidth="1"/>
    <col min="12" max="12" width="11.46484375" customWidth="1"/>
    <col min="13" max="16" width="12.6640625" customWidth="1"/>
    <col min="17" max="18" width="20.6640625" customWidth="1"/>
    <col min="19" max="23" width="15.6640625" customWidth="1"/>
  </cols>
  <sheetData>
    <row r="1" spans="1:16" ht="102" customHeight="1">
      <c r="A1" s="144"/>
      <c r="B1" s="144"/>
      <c r="C1" s="144"/>
      <c r="D1" s="144"/>
      <c r="E1" s="144"/>
      <c r="F1" s="144"/>
      <c r="G1" s="144"/>
      <c r="H1" s="144"/>
      <c r="I1" s="144"/>
      <c r="J1" s="144"/>
      <c r="K1" s="144"/>
      <c r="L1" s="144"/>
      <c r="M1" s="144"/>
      <c r="N1" s="144"/>
      <c r="O1" s="144"/>
      <c r="P1" s="144"/>
    </row>
    <row r="2" spans="1:16">
      <c r="A2" t="s">
        <v>108</v>
      </c>
    </row>
    <row r="3" spans="1:16" ht="32.450000000000003" customHeight="1">
      <c r="A3" s="145" t="s">
        <v>88</v>
      </c>
      <c r="B3" s="145"/>
      <c r="C3" s="145"/>
      <c r="D3" s="145"/>
      <c r="E3" s="145"/>
      <c r="F3" s="145"/>
      <c r="G3" s="145"/>
      <c r="H3" s="145"/>
      <c r="I3" s="145"/>
      <c r="J3" s="145"/>
      <c r="K3" s="145"/>
      <c r="L3" s="145"/>
      <c r="M3" s="145"/>
      <c r="N3" s="145"/>
      <c r="O3" s="146"/>
      <c r="P3" s="146"/>
    </row>
    <row r="4" spans="1:16" ht="40.049999999999997" customHeight="1">
      <c r="A4" s="7"/>
      <c r="B4" s="9" t="s">
        <v>81</v>
      </c>
      <c r="C4" s="9" t="s">
        <v>93</v>
      </c>
      <c r="D4" s="28" t="s">
        <v>67</v>
      </c>
      <c r="E4" s="28" t="s">
        <v>66</v>
      </c>
      <c r="F4" s="9" t="s">
        <v>84</v>
      </c>
      <c r="G4" s="9" t="s">
        <v>91</v>
      </c>
      <c r="H4" s="9" t="s">
        <v>97</v>
      </c>
      <c r="I4" s="9" t="s">
        <v>98</v>
      </c>
      <c r="J4" s="9" t="s">
        <v>99</v>
      </c>
      <c r="K4" s="9" t="s">
        <v>100</v>
      </c>
      <c r="L4" s="9" t="s">
        <v>83</v>
      </c>
      <c r="M4" s="28" t="s">
        <v>64</v>
      </c>
      <c r="N4" s="28" t="s">
        <v>65</v>
      </c>
      <c r="O4" s="16"/>
      <c r="P4" s="16"/>
    </row>
    <row r="5" spans="1:16" ht="20" customHeight="1">
      <c r="A5" s="137">
        <v>1</v>
      </c>
      <c r="B5" s="27" t="s">
        <v>161</v>
      </c>
      <c r="C5" s="138" t="s">
        <v>132</v>
      </c>
      <c r="D5" s="140" t="s">
        <v>73</v>
      </c>
      <c r="E5" s="28" t="s">
        <v>57</v>
      </c>
      <c r="F5" s="11" t="s">
        <v>133</v>
      </c>
      <c r="G5" s="11" t="s">
        <v>134</v>
      </c>
      <c r="H5" s="11" t="s">
        <v>162</v>
      </c>
      <c r="I5" s="11"/>
      <c r="J5" s="11"/>
      <c r="K5" s="11"/>
      <c r="L5" s="142"/>
      <c r="M5" s="10" cm="1">
        <f t="array" ref="M5">IF(F5="申請する",_xlfn.IFS(D5=D$58,150000,D5=D$59,72000*L5,D5=D$60,72000*L5,D5=D$61,150000,D5=D$62,150000,D5=D$63,72000*L5,D5=D$64,72000*L5,D5=D$65,150000,D5=D$66,228000,D5=D$67,145000,D5=D$68,105000,D5=D$69,70000,TRUE,0),0)</f>
        <v>228000</v>
      </c>
      <c r="N5" s="91"/>
      <c r="O5" s="29"/>
      <c r="P5" s="30"/>
    </row>
    <row r="6" spans="1:16" ht="20" customHeight="1">
      <c r="A6" s="137"/>
      <c r="B6" s="18">
        <v>2161234567</v>
      </c>
      <c r="C6" s="139"/>
      <c r="D6" s="141"/>
      <c r="E6" s="28" t="s">
        <v>105</v>
      </c>
      <c r="F6" s="11"/>
      <c r="G6" s="8"/>
      <c r="H6" s="8"/>
      <c r="I6" s="8"/>
      <c r="J6" s="17"/>
      <c r="K6" s="17"/>
      <c r="L6" s="143"/>
      <c r="M6" s="10" cm="1">
        <f t="array" ref="M6">IF(F6="申請する",_xlfn.IFS($D5=$D$58,170000,$D5=$D$59,170000,$D5=$D$60,13000*$L5,$D5=$D$61,170000,$D5=$D$62,170000,$D5=$D$63,170000,$D5=$D$64,13000*$L5,$D5=$D$65,170000,$D5=$D$67,85000,$D5=$D$68,75000,$D5=$D$69,50000,TRUE,0),0)</f>
        <v>0</v>
      </c>
      <c r="N6" s="10">
        <f>M6</f>
        <v>0</v>
      </c>
      <c r="P6" s="30"/>
    </row>
    <row r="7" spans="1:16" ht="20" customHeight="1">
      <c r="A7" s="137">
        <v>2</v>
      </c>
      <c r="B7" s="27"/>
      <c r="C7" s="138"/>
      <c r="D7" s="140"/>
      <c r="E7" s="28" t="s">
        <v>57</v>
      </c>
      <c r="F7" s="11"/>
      <c r="G7" s="11"/>
      <c r="H7" s="11"/>
      <c r="I7" s="11"/>
      <c r="J7" s="11"/>
      <c r="K7" s="11"/>
      <c r="L7" s="142"/>
      <c r="M7" s="10" cm="1">
        <f t="array" ref="M7">IF(F7="申請する",_xlfn.IFS(D7=D$58,150000,D7=D$59,72000*L7,D7=D$60,72000*L7,D7=D$61,150000,D7=D$62,150000,D7=D$63,72000*L7,D7=D$64,72000*L7,D7=D$65,150000,D7=D$66,228000,D7=D$67,145000,D7=D$68,105000,D7=D$69,70000,TRUE,0),0)</f>
        <v>0</v>
      </c>
      <c r="N7" s="91"/>
      <c r="O7" s="29"/>
      <c r="P7" s="30"/>
    </row>
    <row r="8" spans="1:16" ht="20" customHeight="1">
      <c r="A8" s="137"/>
      <c r="B8" s="18"/>
      <c r="C8" s="139"/>
      <c r="D8" s="141"/>
      <c r="E8" s="28" t="s">
        <v>105</v>
      </c>
      <c r="F8" s="11"/>
      <c r="G8" s="8"/>
      <c r="H8" s="8"/>
      <c r="I8" s="8"/>
      <c r="J8" s="17"/>
      <c r="K8" s="17"/>
      <c r="L8" s="143"/>
      <c r="M8" s="10" cm="1">
        <f t="array" ref="M8">IF(F8="申請する",_xlfn.IFS($D7=$D$58,170000,$D7=$D$59,170000,$D7=$D$60,13000*$L7,$D7=$D$61,170000,$D7=$D$62,170000,$D7=$D$63,170000,$D7=$D$64,13000*$L7,$D7=$D$65,170000,$D7=$D$67,85000,$D7=$D$68,75000,$D7=$D$69,50000,TRUE,0),0)</f>
        <v>0</v>
      </c>
      <c r="N8" s="10">
        <f>M8</f>
        <v>0</v>
      </c>
      <c r="P8" s="30"/>
    </row>
    <row r="9" spans="1:16" ht="20" customHeight="1">
      <c r="A9" s="137">
        <v>3</v>
      </c>
      <c r="B9" s="27"/>
      <c r="C9" s="138"/>
      <c r="D9" s="140"/>
      <c r="E9" s="28" t="s">
        <v>57</v>
      </c>
      <c r="F9" s="11"/>
      <c r="G9" s="11"/>
      <c r="H9" s="11"/>
      <c r="I9" s="11"/>
      <c r="J9" s="11"/>
      <c r="K9" s="11"/>
      <c r="L9" s="142"/>
      <c r="M9" s="10" cm="1">
        <f t="array" ref="M9">IF(F9="申請する",_xlfn.IFS(D9=D$58,150000,D9=D$59,72000*L9,D9=D$60,72000*L9,D9=D$61,150000,D9=D$62,150000,D9=D$63,72000*L9,D9=D$64,72000*L9,D9=D$65,150000,D9=D$66,228000,D9=D$67,145000,D9=D$68,105000,D9=D$69,70000,TRUE,0),0)</f>
        <v>0</v>
      </c>
      <c r="N9" s="91"/>
      <c r="O9" s="29"/>
      <c r="P9" s="30"/>
    </row>
    <row r="10" spans="1:16" ht="20" customHeight="1">
      <c r="A10" s="137"/>
      <c r="B10" s="18"/>
      <c r="C10" s="139"/>
      <c r="D10" s="141"/>
      <c r="E10" s="28" t="s">
        <v>105</v>
      </c>
      <c r="F10" s="11"/>
      <c r="G10" s="8"/>
      <c r="H10" s="8"/>
      <c r="I10" s="8"/>
      <c r="J10" s="17"/>
      <c r="K10" s="17"/>
      <c r="L10" s="143"/>
      <c r="M10" s="10" cm="1">
        <f t="array" ref="M10">IF(F10="申請する",_xlfn.IFS($D9=$D$58,170000,$D9=$D$59,170000,$D9=$D$60,13000*$L9,$D9=$D$61,170000,$D9=$D$62,170000,$D9=$D$63,170000,$D9=$D$64,13000*$L9,$D9=$D$65,170000,$D9=$D$67,85000,$D9=$D$68,75000,$D9=$D$69,50000,TRUE,0),0)</f>
        <v>0</v>
      </c>
      <c r="N10" s="10">
        <f>M10</f>
        <v>0</v>
      </c>
      <c r="P10" s="30"/>
    </row>
    <row r="11" spans="1:16" ht="20" customHeight="1">
      <c r="A11" s="137">
        <v>4</v>
      </c>
      <c r="B11" s="27"/>
      <c r="C11" s="138"/>
      <c r="D11" s="140"/>
      <c r="E11" s="28" t="s">
        <v>57</v>
      </c>
      <c r="F11" s="11"/>
      <c r="G11" s="11"/>
      <c r="H11" s="11"/>
      <c r="I11" s="11"/>
      <c r="J11" s="11"/>
      <c r="K11" s="11"/>
      <c r="L11" s="142"/>
      <c r="M11" s="10" cm="1">
        <f t="array" ref="M11">IF(F11="申請する",_xlfn.IFS(D11=D$58,150000,D11=D$59,72000*L11,D11=D$60,72000*L11,D11=D$61,150000,D11=D$62,150000,D11=D$63,72000*L11,D11=D$64,72000*L11,D11=D$65,150000,D11=D$66,228000,D11=D$67,145000,D11=D$68,105000,D11=D$69,70000,TRUE,0),0)</f>
        <v>0</v>
      </c>
      <c r="N11" s="91"/>
      <c r="O11" s="29"/>
      <c r="P11" s="30"/>
    </row>
    <row r="12" spans="1:16" ht="20" customHeight="1">
      <c r="A12" s="137"/>
      <c r="B12" s="18"/>
      <c r="C12" s="139"/>
      <c r="D12" s="141"/>
      <c r="E12" s="28" t="s">
        <v>105</v>
      </c>
      <c r="F12" s="11"/>
      <c r="G12" s="8"/>
      <c r="H12" s="8"/>
      <c r="I12" s="8"/>
      <c r="J12" s="17"/>
      <c r="K12" s="17"/>
      <c r="L12" s="143"/>
      <c r="M12" s="10" cm="1">
        <f t="array" ref="M12">IF(F12="申請する",_xlfn.IFS($D11=$D$58,170000,$D11=$D$59,170000,$D11=$D$60,13000*$L11,$D11=$D$61,170000,$D11=$D$62,170000,$D11=$D$63,170000,$D11=$D$64,13000*$L11,$D11=$D$65,170000,$D11=$D$67,85000,$D11=$D$68,75000,$D11=$D$69,50000,TRUE,0),0)</f>
        <v>0</v>
      </c>
      <c r="N12" s="10">
        <f>M12</f>
        <v>0</v>
      </c>
      <c r="P12" s="30"/>
    </row>
    <row r="13" spans="1:16" ht="20" customHeight="1">
      <c r="A13" s="137">
        <v>5</v>
      </c>
      <c r="B13" s="27"/>
      <c r="C13" s="138"/>
      <c r="D13" s="140"/>
      <c r="E13" s="28" t="s">
        <v>57</v>
      </c>
      <c r="F13" s="11"/>
      <c r="G13" s="11"/>
      <c r="H13" s="11"/>
      <c r="I13" s="11"/>
      <c r="J13" s="11"/>
      <c r="K13" s="11"/>
      <c r="L13" s="142"/>
      <c r="M13" s="10" cm="1">
        <f t="array" ref="M13">IF(F13="申請する",_xlfn.IFS(D13=D$58,150000,D13=D$59,72000*L13,D13=D$60,72000*L13,D13=D$61,150000,D13=D$62,150000,D13=D$63,72000*L13,D13=D$64,72000*L13,D13=D$65,150000,D13=D$66,228000,D13=D$67,145000,D13=D$68,105000,D13=D$69,70000,TRUE,0),0)</f>
        <v>0</v>
      </c>
      <c r="N13" s="91"/>
      <c r="O13" s="29"/>
      <c r="P13" s="30"/>
    </row>
    <row r="14" spans="1:16" ht="20" customHeight="1">
      <c r="A14" s="137"/>
      <c r="B14" s="18"/>
      <c r="C14" s="139"/>
      <c r="D14" s="141"/>
      <c r="E14" s="28" t="s">
        <v>105</v>
      </c>
      <c r="F14" s="11"/>
      <c r="G14" s="8"/>
      <c r="H14" s="8"/>
      <c r="I14" s="8"/>
      <c r="J14" s="17"/>
      <c r="K14" s="17"/>
      <c r="L14" s="143"/>
      <c r="M14" s="10" cm="1">
        <f t="array" ref="M14">IF(F14="申請する",_xlfn.IFS($D13=$D$58,170000,$D13=$D$59,170000,$D13=$D$60,13000*$L13,$D13=$D$61,170000,$D13=$D$62,170000,$D13=$D$63,170000,$D13=$D$64,13000*$L13,$D13=$D$65,170000,$D13=$D$67,85000,$D13=$D$68,75000,$D13=$D$69,50000,TRUE,0),0)</f>
        <v>0</v>
      </c>
      <c r="N14" s="10">
        <f>M14</f>
        <v>0</v>
      </c>
      <c r="P14" s="30"/>
    </row>
    <row r="15" spans="1:16" ht="20" customHeight="1">
      <c r="A15" s="137">
        <v>6</v>
      </c>
      <c r="B15" s="27"/>
      <c r="C15" s="138"/>
      <c r="D15" s="140"/>
      <c r="E15" s="28" t="s">
        <v>57</v>
      </c>
      <c r="F15" s="11"/>
      <c r="G15" s="11"/>
      <c r="H15" s="11"/>
      <c r="I15" s="11"/>
      <c r="J15" s="11"/>
      <c r="K15" s="11"/>
      <c r="L15" s="142"/>
      <c r="M15" s="10" cm="1">
        <f t="array" ref="M15">IF(F15="申請する",_xlfn.IFS(D15=D$58,150000,D15=D$59,72000*L15,D15=D$60,72000*L15,D15=D$61,150000,D15=D$62,150000,D15=D$63,72000*L15,D15=D$64,72000*L15,D15=D$65,150000,D15=D$66,228000,D15=D$67,145000,D15=D$68,105000,D15=D$69,70000,TRUE,0),0)</f>
        <v>0</v>
      </c>
      <c r="N15" s="91"/>
      <c r="O15" s="29"/>
      <c r="P15" s="30"/>
    </row>
    <row r="16" spans="1:16" ht="20" customHeight="1">
      <c r="A16" s="137"/>
      <c r="B16" s="18"/>
      <c r="C16" s="139"/>
      <c r="D16" s="141"/>
      <c r="E16" s="28" t="s">
        <v>105</v>
      </c>
      <c r="F16" s="11"/>
      <c r="G16" s="8"/>
      <c r="H16" s="8"/>
      <c r="I16" s="8"/>
      <c r="J16" s="17"/>
      <c r="K16" s="17"/>
      <c r="L16" s="143"/>
      <c r="M16" s="10" cm="1">
        <f t="array" ref="M16">IF(F16="申請する",_xlfn.IFS($D15=$D$58,170000,$D15=$D$59,170000,$D15=$D$60,13000*$L15,$D15=$D$61,170000,$D15=$D$62,170000,$D15=$D$63,170000,$D15=$D$64,13000*$L15,$D15=$D$65,170000,$D15=$D$67,85000,$D15=$D$68,75000,$D15=$D$69,50000,TRUE,0),0)</f>
        <v>0</v>
      </c>
      <c r="N16" s="10">
        <f>M16</f>
        <v>0</v>
      </c>
      <c r="P16" s="30"/>
    </row>
    <row r="17" spans="1:16" ht="20" customHeight="1">
      <c r="A17" s="137">
        <v>7</v>
      </c>
      <c r="B17" s="27"/>
      <c r="C17" s="138"/>
      <c r="D17" s="140"/>
      <c r="E17" s="28" t="s">
        <v>57</v>
      </c>
      <c r="F17" s="11"/>
      <c r="G17" s="11"/>
      <c r="H17" s="11"/>
      <c r="I17" s="11"/>
      <c r="J17" s="11"/>
      <c r="K17" s="11"/>
      <c r="L17" s="142"/>
      <c r="M17" s="10" cm="1">
        <f t="array" ref="M17">IF(F17="申請する",_xlfn.IFS(D17=D$58,150000,D17=D$59,72000*L17,D17=D$60,72000*L17,D17=D$61,150000,D17=D$62,150000,D17=D$63,72000*L17,D17=D$64,72000*L17,D17=D$65,150000,D17=D$66,228000,D17=D$67,145000,D17=D$68,105000,D17=D$69,70000,TRUE,0),0)</f>
        <v>0</v>
      </c>
      <c r="N17" s="91"/>
      <c r="O17" s="29"/>
      <c r="P17" s="30"/>
    </row>
    <row r="18" spans="1:16" ht="20" customHeight="1">
      <c r="A18" s="137"/>
      <c r="B18" s="18"/>
      <c r="C18" s="139"/>
      <c r="D18" s="141"/>
      <c r="E18" s="28" t="s">
        <v>105</v>
      </c>
      <c r="F18" s="11"/>
      <c r="G18" s="8"/>
      <c r="H18" s="8"/>
      <c r="I18" s="8"/>
      <c r="J18" s="17"/>
      <c r="K18" s="17"/>
      <c r="L18" s="143"/>
      <c r="M18" s="10" cm="1">
        <f t="array" ref="M18">IF(F18="申請する",_xlfn.IFS($D17=$D$58,170000,$D17=$D$59,170000,$D17=$D$60,13000*$L17,$D17=$D$61,170000,$D17=$D$62,170000,$D17=$D$63,170000,$D17=$D$64,13000*$L17,$D17=$D$65,170000,$D17=$D$67,85000,$D17=$D$68,75000,$D17=$D$69,50000,TRUE,0),0)</f>
        <v>0</v>
      </c>
      <c r="N18" s="10">
        <f>M18</f>
        <v>0</v>
      </c>
      <c r="P18" s="30"/>
    </row>
    <row r="19" spans="1:16" ht="20" customHeight="1">
      <c r="A19" s="137">
        <v>8</v>
      </c>
      <c r="B19" s="27"/>
      <c r="C19" s="138"/>
      <c r="D19" s="140"/>
      <c r="E19" s="28" t="s">
        <v>57</v>
      </c>
      <c r="F19" s="11"/>
      <c r="G19" s="11"/>
      <c r="H19" s="11"/>
      <c r="I19" s="11"/>
      <c r="J19" s="11"/>
      <c r="K19" s="11"/>
      <c r="L19" s="142"/>
      <c r="M19" s="10" cm="1">
        <f t="array" ref="M19">IF(F19="申請する",_xlfn.IFS(D19=D$58,150000,D19=D$59,72000*L19,D19=D$60,72000*L19,D19=D$61,150000,D19=D$62,150000,D19=D$63,72000*L19,D19=D$64,72000*L19,D19=D$65,150000,D19=D$66,228000,D19=D$67,145000,D19=D$68,105000,D19=D$69,70000,TRUE,0),0)</f>
        <v>0</v>
      </c>
      <c r="N19" s="91"/>
      <c r="O19" s="29"/>
      <c r="P19" s="30"/>
    </row>
    <row r="20" spans="1:16" ht="20" customHeight="1">
      <c r="A20" s="137"/>
      <c r="B20" s="18"/>
      <c r="C20" s="139"/>
      <c r="D20" s="141"/>
      <c r="E20" s="28" t="s">
        <v>105</v>
      </c>
      <c r="F20" s="11"/>
      <c r="G20" s="8"/>
      <c r="H20" s="8"/>
      <c r="I20" s="8"/>
      <c r="J20" s="17"/>
      <c r="K20" s="17"/>
      <c r="L20" s="143"/>
      <c r="M20" s="10" cm="1">
        <f t="array" ref="M20">IF(F20="申請する",_xlfn.IFS($D19=$D$58,170000,$D19=$D$59,170000,$D19=$D$60,13000*$L19,$D19=$D$61,170000,$D19=$D$62,170000,$D19=$D$63,170000,$D19=$D$64,13000*$L19,$D19=$D$65,170000,$D19=$D$67,85000,$D19=$D$68,75000,$D19=$D$69,50000,TRUE,0),0)</f>
        <v>0</v>
      </c>
      <c r="N20" s="10">
        <f>M20</f>
        <v>0</v>
      </c>
      <c r="P20" s="30"/>
    </row>
    <row r="21" spans="1:16" ht="20" customHeight="1">
      <c r="A21" s="137">
        <v>9</v>
      </c>
      <c r="B21" s="27"/>
      <c r="C21" s="138"/>
      <c r="D21" s="140"/>
      <c r="E21" s="28" t="s">
        <v>57</v>
      </c>
      <c r="F21" s="11"/>
      <c r="G21" s="11"/>
      <c r="H21" s="11"/>
      <c r="I21" s="11"/>
      <c r="J21" s="11"/>
      <c r="K21" s="11"/>
      <c r="L21" s="142"/>
      <c r="M21" s="10" cm="1">
        <f t="array" ref="M21">IF(F21="申請する",_xlfn.IFS(D21=D$58,150000,D21=D$59,72000*L21,D21=D$60,72000*L21,D21=D$61,150000,D21=D$62,150000,D21=D$63,72000*L21,D21=D$64,72000*L21,D21=D$65,150000,D21=D$66,228000,D21=D$67,145000,D21=D$68,105000,D21=D$69,70000,TRUE,0),0)</f>
        <v>0</v>
      </c>
      <c r="N21" s="91"/>
      <c r="O21" s="29"/>
      <c r="P21" s="30"/>
    </row>
    <row r="22" spans="1:16" ht="20" customHeight="1">
      <c r="A22" s="137"/>
      <c r="B22" s="18"/>
      <c r="C22" s="139"/>
      <c r="D22" s="141"/>
      <c r="E22" s="28" t="s">
        <v>105</v>
      </c>
      <c r="F22" s="11"/>
      <c r="G22" s="8"/>
      <c r="H22" s="8"/>
      <c r="I22" s="8"/>
      <c r="J22" s="17"/>
      <c r="K22" s="17"/>
      <c r="L22" s="143"/>
      <c r="M22" s="10" cm="1">
        <f t="array" ref="M22">IF(F22="申請する",_xlfn.IFS($D21=$D$58,170000,$D21=$D$59,170000,$D21=$D$60,13000*$L21,$D21=$D$61,170000,$D21=$D$62,170000,$D21=$D$63,170000,$D21=$D$64,13000*$L21,$D21=$D$65,170000,$D21=$D$67,85000,$D21=$D$68,75000,$D21=$D$69,50000,TRUE,0),0)</f>
        <v>0</v>
      </c>
      <c r="N22" s="10">
        <f>M22</f>
        <v>0</v>
      </c>
      <c r="P22" s="30"/>
    </row>
    <row r="23" spans="1:16" ht="20" customHeight="1">
      <c r="A23" s="137">
        <v>10</v>
      </c>
      <c r="B23" s="27"/>
      <c r="C23" s="138"/>
      <c r="D23" s="140"/>
      <c r="E23" s="28" t="s">
        <v>57</v>
      </c>
      <c r="F23" s="11"/>
      <c r="G23" s="11"/>
      <c r="H23" s="11"/>
      <c r="I23" s="11"/>
      <c r="J23" s="11"/>
      <c r="K23" s="11"/>
      <c r="L23" s="142"/>
      <c r="M23" s="10" cm="1">
        <f t="array" ref="M23">IF(F23="申請する",_xlfn.IFS(D23=D$58,150000,D23=D$59,72000*L23,D23=D$60,72000*L23,D23=D$61,150000,D23=D$62,150000,D23=D$63,72000*L23,D23=D$64,72000*L23,D23=D$65,150000,D23=D$66,228000,D23=D$67,145000,D23=D$68,105000,D23=D$69,70000,TRUE,0),0)</f>
        <v>0</v>
      </c>
      <c r="N23" s="91"/>
      <c r="O23" s="29"/>
      <c r="P23" s="30"/>
    </row>
    <row r="24" spans="1:16" ht="20" customHeight="1" thickBot="1">
      <c r="A24" s="137"/>
      <c r="B24" s="18"/>
      <c r="C24" s="139"/>
      <c r="D24" s="141"/>
      <c r="E24" s="28" t="s">
        <v>105</v>
      </c>
      <c r="F24" s="11"/>
      <c r="G24" s="8"/>
      <c r="H24" s="8"/>
      <c r="I24" s="8"/>
      <c r="J24" s="17"/>
      <c r="K24" s="17"/>
      <c r="L24" s="143"/>
      <c r="M24" s="10" cm="1">
        <f t="array" ref="M24">IF(F24="申請する",_xlfn.IFS($D23=$D$58,170000,$D23=$D$59,170000,$D23=$D$60,13000*$L23,$D23=$D$61,170000,$D23=$D$62,170000,$D23=$D$63,170000,$D23=$D$64,13000*$L23,$D23=$D$65,170000,$D23=$D$67,85000,$D23=$D$68,75000,$D23=$D$69,50000,TRUE,0),0)</f>
        <v>0</v>
      </c>
      <c r="N24" s="24">
        <f>M24</f>
        <v>0</v>
      </c>
      <c r="P24" s="28" t="s">
        <v>59</v>
      </c>
    </row>
    <row r="25" spans="1:16" ht="20" customHeight="1">
      <c r="B25" s="31"/>
      <c r="C25" s="31"/>
      <c r="D25" s="16"/>
      <c r="E25" s="16"/>
      <c r="K25" s="129" t="s">
        <v>104</v>
      </c>
      <c r="L25" s="130"/>
      <c r="M25" s="23">
        <f>M5+M7+M9+M11+M13+M15+M17+M19+M21+M23</f>
        <v>228000</v>
      </c>
      <c r="N25" s="13">
        <f>'賃金改善報告書（別紙２）'!L3</f>
        <v>239988</v>
      </c>
      <c r="P25" s="12">
        <f>MIN(M25:N25)</f>
        <v>228000</v>
      </c>
    </row>
    <row r="26" spans="1:16" ht="20" customHeight="1" thickBot="1">
      <c r="B26" s="16"/>
      <c r="C26" s="16"/>
      <c r="D26" s="16"/>
      <c r="E26" s="16"/>
      <c r="K26" s="129" t="s">
        <v>106</v>
      </c>
      <c r="L26" s="130"/>
      <c r="M26" s="25">
        <f>M6+M8+M10+M12+M14+M16+M18+M20+M22+M24</f>
        <v>0</v>
      </c>
      <c r="N26" s="14">
        <f>N6+N8+N10+N12+N14+N16+N18+N20+N22+N24</f>
        <v>0</v>
      </c>
      <c r="P26" s="12">
        <f>MIN(M26:N26)</f>
        <v>0</v>
      </c>
    </row>
    <row r="27" spans="1:16" ht="20" customHeight="1">
      <c r="B27" s="16"/>
      <c r="C27" s="16"/>
      <c r="D27" s="16"/>
      <c r="E27" s="16"/>
    </row>
    <row r="28" spans="1:16" ht="20" customHeight="1">
      <c r="B28" s="16"/>
      <c r="C28" s="16"/>
      <c r="D28" s="16"/>
      <c r="E28" s="16"/>
    </row>
    <row r="29" spans="1:16" ht="20" customHeight="1" thickBot="1">
      <c r="N29" s="15"/>
    </row>
    <row r="30" spans="1:16">
      <c r="B30" s="31" t="s">
        <v>77</v>
      </c>
      <c r="C30" s="31"/>
      <c r="N30" s="131" t="s">
        <v>103</v>
      </c>
      <c r="O30" s="132"/>
      <c r="P30" s="20">
        <f>ROUNDDOWN(P25,-3)</f>
        <v>228000</v>
      </c>
    </row>
    <row r="31" spans="1:16">
      <c r="B31" t="s">
        <v>70</v>
      </c>
      <c r="N31" s="133" t="s">
        <v>107</v>
      </c>
      <c r="O31" s="134"/>
      <c r="P31" s="21">
        <f>ROUNDDOWN(P26,-3)</f>
        <v>0</v>
      </c>
    </row>
    <row r="32" spans="1:16" ht="13.15" thickBot="1">
      <c r="B32" t="s">
        <v>71</v>
      </c>
      <c r="N32" s="135" t="s">
        <v>58</v>
      </c>
      <c r="O32" s="136"/>
      <c r="P32" s="22">
        <f>SUM(P30:P31)</f>
        <v>228000</v>
      </c>
    </row>
    <row r="33" spans="2:2">
      <c r="B33" t="s">
        <v>72</v>
      </c>
    </row>
    <row r="36" spans="2:2">
      <c r="B36" t="s">
        <v>68</v>
      </c>
    </row>
    <row r="37" spans="2:2">
      <c r="B37" t="s">
        <v>78</v>
      </c>
    </row>
    <row r="38" spans="2:2">
      <c r="B38" t="s">
        <v>95</v>
      </c>
    </row>
    <row r="39" spans="2:2">
      <c r="B39" t="s">
        <v>79</v>
      </c>
    </row>
    <row r="40" spans="2:2">
      <c r="B40" t="s">
        <v>80</v>
      </c>
    </row>
    <row r="41" spans="2:2">
      <c r="B41" t="s">
        <v>96</v>
      </c>
    </row>
    <row r="42" spans="2:2">
      <c r="B42" t="s">
        <v>90</v>
      </c>
    </row>
    <row r="44" spans="2:2">
      <c r="B44" t="s">
        <v>69</v>
      </c>
    </row>
    <row r="45" spans="2:2">
      <c r="B45" t="s">
        <v>85</v>
      </c>
    </row>
    <row r="46" spans="2:2">
      <c r="B46" t="s">
        <v>86</v>
      </c>
    </row>
    <row r="47" spans="2:2">
      <c r="B47" t="s">
        <v>87</v>
      </c>
    </row>
    <row r="57" spans="4:4">
      <c r="D57" t="s">
        <v>82</v>
      </c>
    </row>
    <row r="58" spans="4:4">
      <c r="D58" t="s">
        <v>182</v>
      </c>
    </row>
    <row r="59" spans="4:4">
      <c r="D59" t="s">
        <v>183</v>
      </c>
    </row>
    <row r="60" spans="4:4">
      <c r="D60" t="s">
        <v>184</v>
      </c>
    </row>
    <row r="61" spans="4:4">
      <c r="D61" t="s">
        <v>185</v>
      </c>
    </row>
    <row r="62" spans="4:4">
      <c r="D62" t="s">
        <v>186</v>
      </c>
    </row>
    <row r="63" spans="4:4">
      <c r="D63" t="s">
        <v>187</v>
      </c>
    </row>
    <row r="64" spans="4:4">
      <c r="D64" t="s">
        <v>188</v>
      </c>
    </row>
    <row r="65" spans="4:4">
      <c r="D65" t="s">
        <v>110</v>
      </c>
    </row>
    <row r="66" spans="4:4">
      <c r="D66" t="s">
        <v>73</v>
      </c>
    </row>
    <row r="67" spans="4:4">
      <c r="D67" t="s">
        <v>74</v>
      </c>
    </row>
    <row r="68" spans="4:4">
      <c r="D68" t="s">
        <v>75</v>
      </c>
    </row>
    <row r="69" spans="4:4">
      <c r="D69" t="s">
        <v>76</v>
      </c>
    </row>
  </sheetData>
  <mergeCells count="47">
    <mergeCell ref="A7:A8"/>
    <mergeCell ref="C7:C8"/>
    <mergeCell ref="D7:D8"/>
    <mergeCell ref="L7:L8"/>
    <mergeCell ref="A1:P1"/>
    <mergeCell ref="A3:P3"/>
    <mergeCell ref="A5:A6"/>
    <mergeCell ref="C5:C6"/>
    <mergeCell ref="D5:D6"/>
    <mergeCell ref="L5:L6"/>
    <mergeCell ref="A9:A10"/>
    <mergeCell ref="C9:C10"/>
    <mergeCell ref="D9:D10"/>
    <mergeCell ref="L9:L10"/>
    <mergeCell ref="A11:A12"/>
    <mergeCell ref="C11:C12"/>
    <mergeCell ref="D11:D12"/>
    <mergeCell ref="L11:L12"/>
    <mergeCell ref="A13:A14"/>
    <mergeCell ref="C13:C14"/>
    <mergeCell ref="D13:D14"/>
    <mergeCell ref="L13:L14"/>
    <mergeCell ref="A15:A16"/>
    <mergeCell ref="C15:C16"/>
    <mergeCell ref="D15:D16"/>
    <mergeCell ref="L15:L16"/>
    <mergeCell ref="A17:A18"/>
    <mergeCell ref="C17:C18"/>
    <mergeCell ref="D17:D18"/>
    <mergeCell ref="L17:L18"/>
    <mergeCell ref="A19:A20"/>
    <mergeCell ref="C19:C20"/>
    <mergeCell ref="D19:D20"/>
    <mergeCell ref="L19:L20"/>
    <mergeCell ref="A21:A22"/>
    <mergeCell ref="C21:C22"/>
    <mergeCell ref="D21:D22"/>
    <mergeCell ref="L21:L22"/>
    <mergeCell ref="A23:A24"/>
    <mergeCell ref="C23:C24"/>
    <mergeCell ref="D23:D24"/>
    <mergeCell ref="L23:L24"/>
    <mergeCell ref="K25:L25"/>
    <mergeCell ref="K26:L26"/>
    <mergeCell ref="N30:O30"/>
    <mergeCell ref="N31:O31"/>
    <mergeCell ref="N32:O32"/>
  </mergeCells>
  <phoneticPr fontId="38"/>
  <conditionalFormatting sqref="F24">
    <cfRule type="expression" dxfId="48" priority="17">
      <formula>D23="訪問看護ステーション"</formula>
    </cfRule>
  </conditionalFormatting>
  <conditionalFormatting sqref="H5:I5">
    <cfRule type="expression" dxfId="47" priority="30">
      <formula>$G5="②"</formula>
    </cfRule>
  </conditionalFormatting>
  <conditionalFormatting sqref="H7:I7">
    <cfRule type="expression" dxfId="46" priority="15">
      <formula>$G7="②"</formula>
    </cfRule>
  </conditionalFormatting>
  <conditionalFormatting sqref="H9:I9">
    <cfRule type="expression" dxfId="45" priority="14">
      <formula>$G9="②"</formula>
    </cfRule>
  </conditionalFormatting>
  <conditionalFormatting sqref="H11:I11">
    <cfRule type="expression" dxfId="44" priority="7">
      <formula>$G11="②"</formula>
    </cfRule>
  </conditionalFormatting>
  <conditionalFormatting sqref="H13:I13">
    <cfRule type="expression" dxfId="43" priority="2">
      <formula>$G13="②"</formula>
    </cfRule>
  </conditionalFormatting>
  <conditionalFormatting sqref="H15:I15">
    <cfRule type="expression" dxfId="42" priority="1">
      <formula>$G15="②"</formula>
    </cfRule>
  </conditionalFormatting>
  <conditionalFormatting sqref="H17:I17">
    <cfRule type="expression" dxfId="41" priority="13">
      <formula>$G17="②"</formula>
    </cfRule>
  </conditionalFormatting>
  <conditionalFormatting sqref="H19:I19">
    <cfRule type="expression" dxfId="40" priority="12">
      <formula>$G19="②"</formula>
    </cfRule>
  </conditionalFormatting>
  <conditionalFormatting sqref="H21:I21">
    <cfRule type="expression" dxfId="39" priority="11">
      <formula>$G21="②"</formula>
    </cfRule>
  </conditionalFormatting>
  <conditionalFormatting sqref="H23:I23">
    <cfRule type="expression" dxfId="38" priority="10">
      <formula>$G23="②"</formula>
    </cfRule>
  </conditionalFormatting>
  <conditionalFormatting sqref="J5:K5">
    <cfRule type="expression" dxfId="37" priority="31">
      <formula>OR($G5="①",$G5="③(薬局のみ選択可)")</formula>
    </cfRule>
    <cfRule type="expression" dxfId="36" priority="32">
      <formula>$G5="①"</formula>
    </cfRule>
  </conditionalFormatting>
  <conditionalFormatting sqref="J7:K7">
    <cfRule type="expression" dxfId="35" priority="28">
      <formula>OR($G7="①",$G7="③(薬局のみ選択可)")</formula>
    </cfRule>
    <cfRule type="expression" dxfId="34" priority="29">
      <formula>$G7="①"</formula>
    </cfRule>
  </conditionalFormatting>
  <conditionalFormatting sqref="J9:K9">
    <cfRule type="expression" dxfId="33" priority="26">
      <formula>OR($G9="①",$G9="③(薬局のみ選択可)")</formula>
    </cfRule>
    <cfRule type="expression" dxfId="32" priority="27">
      <formula>$G9="①"</formula>
    </cfRule>
  </conditionalFormatting>
  <conditionalFormatting sqref="J11:K11">
    <cfRule type="expression" dxfId="31" priority="8">
      <formula>OR($G11="①",$G11="③(薬局のみ選択可)")</formula>
    </cfRule>
    <cfRule type="expression" dxfId="30" priority="9">
      <formula>$G11="①"</formula>
    </cfRule>
  </conditionalFormatting>
  <conditionalFormatting sqref="J13:K13">
    <cfRule type="expression" dxfId="29" priority="5">
      <formula>OR($G13="①",$G13="③(薬局のみ選択可)")</formula>
    </cfRule>
    <cfRule type="expression" dxfId="28" priority="6">
      <formula>$G13="①"</formula>
    </cfRule>
  </conditionalFormatting>
  <conditionalFormatting sqref="J15:K15">
    <cfRule type="expression" dxfId="27" priority="3">
      <formula>OR($G15="①",$G15="③(薬局のみ選択可)")</formula>
    </cfRule>
    <cfRule type="expression" dxfId="26" priority="4">
      <formula>$G15="①"</formula>
    </cfRule>
  </conditionalFormatting>
  <conditionalFormatting sqref="J17:K17">
    <cfRule type="expression" dxfId="25" priority="24">
      <formula>OR($G17="①",$G17="③(薬局のみ選択可)")</formula>
    </cfRule>
    <cfRule type="expression" dxfId="24" priority="25">
      <formula>$G17="①"</formula>
    </cfRule>
  </conditionalFormatting>
  <conditionalFormatting sqref="J19:K19">
    <cfRule type="expression" dxfId="23" priority="22">
      <formula>OR($G19="①",$G19="③(薬局のみ選択可)")</formula>
    </cfRule>
    <cfRule type="expression" dxfId="22" priority="23">
      <formula>$G19="①"</formula>
    </cfRule>
  </conditionalFormatting>
  <conditionalFormatting sqref="J21:K21">
    <cfRule type="expression" dxfId="21" priority="20">
      <formula>OR($G21="①",$G21="③(薬局のみ選択可)")</formula>
    </cfRule>
    <cfRule type="expression" dxfId="20" priority="21">
      <formula>$G21="①"</formula>
    </cfRule>
  </conditionalFormatting>
  <conditionalFormatting sqref="J23:K23">
    <cfRule type="expression" dxfId="19" priority="18">
      <formula>OR($G23="①",$G23="③(薬局のみ選択可)")</formula>
    </cfRule>
    <cfRule type="expression" dxfId="18" priority="19">
      <formula>$G23="①"</formula>
    </cfRule>
  </conditionalFormatting>
  <conditionalFormatting sqref="L5:L24">
    <cfRule type="expression" dxfId="17" priority="16">
      <formula>OR(D5="無床診療所",D5="歯科診療所",D5="訪問看護ステーション",D5="保険薬局（１～５店舗）",D5="保険薬局（６～19店舗）",D5="保険薬局（20店舗以上）")</formula>
    </cfRule>
  </conditionalFormatting>
  <dataValidations count="6">
    <dataValidation type="list" allowBlank="1" showInputMessage="1" showErrorMessage="1" sqref="D5:D24" xr:uid="{6C11434F-E866-4549-8AEB-6A5A859DDCD8}">
      <formula1>$D$57:$D$69</formula1>
    </dataValidation>
    <dataValidation type="list" allowBlank="1" showInputMessage="1" showErrorMessage="1" sqref="G5 G7 G9 G17 G19 G21 G23 G11 G13 G15" xr:uid="{9A8DEBBF-C7BF-472C-BBD5-E7A5D01CC869}">
      <formula1>"①,②,③(薬局のみ選択可)"</formula1>
    </dataValidation>
    <dataValidation type="list" allowBlank="1" showInputMessage="1" showErrorMessage="1" sqref="H5:I5 H7:I7 H9:I9 H17:I17 H19:I19 H21:I21 H23:I23 H11:I11 H13:I13 H15:I15" xr:uid="{AEE87AAF-54A5-41A0-A395-E2627501CB8F}">
      <formula1>"①,②,③,④,⑤,⑥"</formula1>
    </dataValidation>
    <dataValidation type="list" allowBlank="1" showInputMessage="1" showErrorMessage="1" sqref="J5:K5 J21:K21 J7:K7 J9:K9 J17:K17 J19:K19 J23:K23 J11:K11 J13:K13 J15:K15" xr:uid="{C4912FBE-0492-4138-B3B9-B2A4BF35E90C}">
      <formula1>"①,②,③"</formula1>
    </dataValidation>
    <dataValidation type="whole" allowBlank="1" showInputMessage="1" showErrorMessage="1" sqref="L5 L7 L9 L17 L19 L21 L23 L11 L13 L15" xr:uid="{80E51625-28AA-46F6-9A83-12384D40D95A}">
      <formula1>1</formula1>
      <formula2>19</formula2>
    </dataValidation>
    <dataValidation type="list" allowBlank="1" showInputMessage="1" showErrorMessage="1" sqref="F5:F24" xr:uid="{465D5C74-147A-45DC-8578-2FCB9529BBE7}">
      <formula1>"申請する,申請しない"</formula1>
    </dataValidation>
  </dataValidations>
  <pageMargins left="0.70866141732283472" right="0.70866141732283472" top="0.74803149606299213" bottom="0.74803149606299213" header="0.31496062992125984" footer="0.31496062992125984"/>
  <pageSetup paperSize="9" scale="50" fitToHeight="0" orientation="landscape" cellComments="asDisplayed"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4ECCE0-1420-4F57-96D6-432973DC9064}">
  <sheetPr>
    <tabColor rgb="FFFF0000"/>
    <pageSetUpPr fitToPage="1"/>
  </sheetPr>
  <dimension ref="A1:M119"/>
  <sheetViews>
    <sheetView view="pageBreakPreview" zoomScale="82" zoomScaleNormal="100" zoomScaleSheetLayoutView="82" workbookViewId="0">
      <selection activeCell="A15" sqref="A15:K15"/>
    </sheetView>
  </sheetViews>
  <sheetFormatPr defaultColWidth="9" defaultRowHeight="12.75"/>
  <cols>
    <col min="1" max="1" width="16.6640625" style="34" customWidth="1"/>
    <col min="2" max="2" width="51.796875" style="34" customWidth="1"/>
    <col min="3" max="3" width="15.1328125" style="80" customWidth="1"/>
    <col min="4" max="4" width="21.86328125" style="80" customWidth="1"/>
    <col min="5" max="5" width="16.86328125" style="80" customWidth="1"/>
    <col min="6" max="6" width="27" style="80" customWidth="1"/>
    <col min="7" max="7" width="18.86328125" style="80" customWidth="1"/>
    <col min="8" max="8" width="44.46484375" style="34" customWidth="1"/>
    <col min="9" max="9" width="40.6640625" style="34" customWidth="1"/>
    <col min="10" max="12" width="25.6640625" style="80" customWidth="1"/>
    <col min="13" max="13" width="12.6640625" style="33" customWidth="1"/>
    <col min="14" max="19" width="14.6640625" style="34" customWidth="1"/>
    <col min="20" max="20" width="18.86328125" style="34" customWidth="1"/>
    <col min="21" max="21" width="9" style="34"/>
    <col min="22" max="28" width="9" style="34" customWidth="1"/>
    <col min="29" max="16384" width="9" style="34"/>
  </cols>
  <sheetData>
    <row r="1" spans="1:13" ht="201" customHeight="1"/>
    <row r="2" spans="1:13" ht="37.049999999999997" customHeight="1">
      <c r="A2" s="32" t="s">
        <v>89</v>
      </c>
      <c r="B2" s="32"/>
      <c r="C2" s="32"/>
      <c r="D2" s="32"/>
      <c r="E2" s="32"/>
      <c r="F2" s="158" t="s">
        <v>94</v>
      </c>
      <c r="G2" s="158"/>
      <c r="H2" s="158"/>
      <c r="I2" s="158"/>
      <c r="J2" s="32"/>
      <c r="K2" s="32"/>
      <c r="L2" s="32"/>
    </row>
    <row r="3" spans="1:13" ht="32.450000000000003" customHeight="1">
      <c r="B3" s="159" t="s">
        <v>102</v>
      </c>
      <c r="C3" s="159"/>
      <c r="D3" s="35"/>
      <c r="E3" s="35"/>
      <c r="F3" s="160" t="s">
        <v>163</v>
      </c>
      <c r="G3" s="160"/>
      <c r="H3" s="160"/>
      <c r="I3" s="36" t="s">
        <v>60</v>
      </c>
      <c r="J3" s="35"/>
      <c r="K3" s="35"/>
      <c r="L3" s="2">
        <f>SUM($L$9:$L$14)</f>
        <v>239988</v>
      </c>
    </row>
    <row r="4" spans="1:13" ht="26.25" customHeight="1">
      <c r="B4" s="36" t="s">
        <v>101</v>
      </c>
      <c r="C4" s="35"/>
      <c r="D4" s="35"/>
      <c r="E4" s="35"/>
      <c r="F4" s="160" t="s">
        <v>164</v>
      </c>
      <c r="G4" s="160"/>
      <c r="H4" s="160"/>
      <c r="I4" s="36" t="s">
        <v>61</v>
      </c>
      <c r="J4" s="35"/>
      <c r="K4" s="35"/>
      <c r="L4" s="2">
        <f>'申請施設内訳（別紙１）'!M25</f>
        <v>228000</v>
      </c>
    </row>
    <row r="5" spans="1:13" ht="26.25" customHeight="1">
      <c r="B5" s="36"/>
      <c r="C5" s="35"/>
      <c r="D5" s="35"/>
      <c r="E5" s="35"/>
      <c r="F5" s="35"/>
      <c r="G5" s="35"/>
      <c r="H5" s="37"/>
      <c r="I5" s="36" t="s">
        <v>62</v>
      </c>
      <c r="J5" s="35"/>
      <c r="K5" s="35"/>
      <c r="L5" s="2">
        <f>MIN(L3,L4)</f>
        <v>228000</v>
      </c>
    </row>
    <row r="6" spans="1:13" ht="26.25" customHeight="1" thickBot="1">
      <c r="B6" s="36"/>
      <c r="C6" s="35"/>
      <c r="D6" s="35"/>
      <c r="E6" s="35"/>
      <c r="F6" s="35"/>
      <c r="G6" s="35"/>
      <c r="H6" s="19"/>
      <c r="I6" s="36" t="s">
        <v>63</v>
      </c>
      <c r="J6" s="35"/>
      <c r="K6" s="35"/>
      <c r="L6" s="2">
        <f>ROUNDDOWN(L5,-3)</f>
        <v>228000</v>
      </c>
    </row>
    <row r="7" spans="1:13" ht="41.25" customHeight="1">
      <c r="B7" s="161" t="s">
        <v>111</v>
      </c>
      <c r="C7" s="162"/>
      <c r="D7" s="162"/>
      <c r="E7" s="162"/>
      <c r="F7" s="162"/>
      <c r="G7" s="162"/>
      <c r="H7" s="162" t="s">
        <v>112</v>
      </c>
      <c r="I7" s="162"/>
      <c r="J7" s="162"/>
      <c r="K7" s="162"/>
      <c r="L7" s="163"/>
      <c r="M7" s="38"/>
    </row>
    <row r="8" spans="1:13" ht="64.8" customHeight="1">
      <c r="B8" s="39" t="s">
        <v>170</v>
      </c>
      <c r="C8" s="40" t="s">
        <v>171</v>
      </c>
      <c r="D8" s="40" t="s">
        <v>172</v>
      </c>
      <c r="E8" s="40" t="s">
        <v>173</v>
      </c>
      <c r="F8" s="40" t="s">
        <v>174</v>
      </c>
      <c r="G8" s="40" t="s">
        <v>175</v>
      </c>
      <c r="H8" s="41" t="s">
        <v>176</v>
      </c>
      <c r="I8" s="40" t="s">
        <v>177</v>
      </c>
      <c r="J8" s="40" t="s">
        <v>179</v>
      </c>
      <c r="K8" s="40" t="s">
        <v>180</v>
      </c>
      <c r="L8" s="42" t="s">
        <v>178</v>
      </c>
      <c r="M8" s="43"/>
    </row>
    <row r="9" spans="1:13" ht="41.25" customHeight="1">
      <c r="B9" s="44" t="s">
        <v>165</v>
      </c>
      <c r="C9" s="45">
        <v>6</v>
      </c>
      <c r="D9" s="46">
        <v>6333</v>
      </c>
      <c r="E9" s="47">
        <v>36</v>
      </c>
      <c r="F9" s="46">
        <v>6333</v>
      </c>
      <c r="G9" s="48">
        <f>D9</f>
        <v>6333</v>
      </c>
      <c r="H9" s="49" t="s">
        <v>165</v>
      </c>
      <c r="I9" s="50">
        <f>C9</f>
        <v>6</v>
      </c>
      <c r="J9" s="48">
        <f>ROUNDDOWN(D9,0)</f>
        <v>6333</v>
      </c>
      <c r="K9" s="51">
        <f t="shared" ref="I9:K11" si="0">E9</f>
        <v>36</v>
      </c>
      <c r="L9" s="52">
        <f>J9*K9</f>
        <v>227988</v>
      </c>
      <c r="M9" s="43"/>
    </row>
    <row r="10" spans="1:13" ht="41.25" customHeight="1">
      <c r="B10" s="44" t="s">
        <v>166</v>
      </c>
      <c r="C10" s="45"/>
      <c r="D10" s="46"/>
      <c r="E10" s="47"/>
      <c r="F10" s="46"/>
      <c r="G10" s="48">
        <f t="shared" ref="G10:G13" si="1">D10</f>
        <v>0</v>
      </c>
      <c r="H10" s="49" t="s">
        <v>166</v>
      </c>
      <c r="I10" s="50">
        <f t="shared" si="0"/>
        <v>0</v>
      </c>
      <c r="J10" s="48">
        <f>ROUNDDOWN(D10,0)</f>
        <v>0</v>
      </c>
      <c r="K10" s="51">
        <f t="shared" si="0"/>
        <v>0</v>
      </c>
      <c r="L10" s="52">
        <f>J10*K10</f>
        <v>0</v>
      </c>
      <c r="M10" s="43"/>
    </row>
    <row r="11" spans="1:13" s="53" customFormat="1" ht="77.45" customHeight="1">
      <c r="B11" s="44" t="s">
        <v>167</v>
      </c>
      <c r="C11" s="45"/>
      <c r="D11" s="46"/>
      <c r="E11" s="47"/>
      <c r="F11" s="54"/>
      <c r="G11" s="48">
        <f t="shared" si="1"/>
        <v>0</v>
      </c>
      <c r="H11" s="49" t="s">
        <v>167</v>
      </c>
      <c r="I11" s="50">
        <f t="shared" si="0"/>
        <v>0</v>
      </c>
      <c r="J11" s="48">
        <f>ROUNDDOWN(D11,0)</f>
        <v>0</v>
      </c>
      <c r="K11" s="51">
        <f>E11</f>
        <v>0</v>
      </c>
      <c r="L11" s="52">
        <f>J11*K11</f>
        <v>0</v>
      </c>
      <c r="M11" s="55"/>
    </row>
    <row r="12" spans="1:13" s="53" customFormat="1" ht="41.25" customHeight="1">
      <c r="B12" s="44" t="s">
        <v>168</v>
      </c>
      <c r="C12" s="45"/>
      <c r="D12" s="46"/>
      <c r="E12" s="47"/>
      <c r="F12" s="56"/>
      <c r="G12" s="48">
        <f t="shared" si="1"/>
        <v>0</v>
      </c>
      <c r="H12" s="49" t="s">
        <v>168</v>
      </c>
      <c r="I12" s="50">
        <f>C12</f>
        <v>0</v>
      </c>
      <c r="J12" s="48">
        <f>ROUNDDOWN(D12,0)</f>
        <v>0</v>
      </c>
      <c r="K12" s="51">
        <f>E12</f>
        <v>0</v>
      </c>
      <c r="L12" s="52">
        <f>J12*K12</f>
        <v>0</v>
      </c>
      <c r="M12" s="55"/>
    </row>
    <row r="13" spans="1:13" s="53" customFormat="1" ht="41.25" customHeight="1">
      <c r="B13" s="44" t="s">
        <v>169</v>
      </c>
      <c r="C13" s="45"/>
      <c r="D13" s="46"/>
      <c r="E13" s="47"/>
      <c r="F13" s="56"/>
      <c r="G13" s="48">
        <f t="shared" si="1"/>
        <v>0</v>
      </c>
      <c r="H13" s="49" t="s">
        <v>169</v>
      </c>
      <c r="I13" s="50">
        <f>C13</f>
        <v>0</v>
      </c>
      <c r="J13" s="48">
        <f>ROUNDDOWN(D13,0)</f>
        <v>0</v>
      </c>
      <c r="K13" s="51">
        <f>E13</f>
        <v>0</v>
      </c>
      <c r="L13" s="52">
        <f>J13*K13</f>
        <v>0</v>
      </c>
      <c r="M13" s="55"/>
    </row>
    <row r="14" spans="1:13" s="53" customFormat="1" ht="40.25" customHeight="1" thickBot="1">
      <c r="B14" s="150"/>
      <c r="C14" s="151"/>
      <c r="D14" s="151"/>
      <c r="E14" s="151"/>
      <c r="F14" s="151"/>
      <c r="G14" s="152"/>
      <c r="H14" s="153" t="s">
        <v>113</v>
      </c>
      <c r="I14" s="154"/>
      <c r="J14" s="154"/>
      <c r="K14" s="154"/>
      <c r="L14" s="57">
        <f>'【2.0％超部分算定シート】（別紙３）'!I5+'【2.0％超部分算定シート】（別紙３）'!I6+'【2.0％超部分算定シート】（別紙３）'!I7</f>
        <v>12000</v>
      </c>
      <c r="M14" s="55"/>
    </row>
    <row r="15" spans="1:13" ht="73.5" customHeight="1">
      <c r="A15" s="155" t="s">
        <v>118</v>
      </c>
      <c r="B15" s="155"/>
      <c r="C15" s="155"/>
      <c r="D15" s="155"/>
      <c r="E15" s="155"/>
      <c r="F15" s="155"/>
      <c r="G15" s="155"/>
      <c r="H15" s="155"/>
      <c r="I15" s="155"/>
      <c r="J15" s="155"/>
      <c r="K15" s="155"/>
      <c r="L15" s="58"/>
      <c r="M15" s="43"/>
    </row>
    <row r="16" spans="1:13" ht="32.549999999999997" customHeight="1" thickBot="1">
      <c r="A16" s="156" t="s">
        <v>136</v>
      </c>
      <c r="B16" s="156"/>
      <c r="C16" s="156"/>
      <c r="D16" s="156"/>
      <c r="E16" s="156"/>
      <c r="F16" s="59"/>
      <c r="G16" s="60"/>
      <c r="H16" s="59"/>
      <c r="I16" s="61"/>
      <c r="J16" s="61"/>
      <c r="K16" s="61"/>
      <c r="L16" s="61"/>
      <c r="M16" s="43"/>
    </row>
    <row r="17" spans="1:13" ht="65.45" customHeight="1">
      <c r="A17" s="62" t="s">
        <v>92</v>
      </c>
      <c r="B17" s="124" t="s">
        <v>170</v>
      </c>
      <c r="C17" s="64" t="s">
        <v>171</v>
      </c>
      <c r="D17" s="64" t="s">
        <v>172</v>
      </c>
      <c r="E17" s="64" t="s">
        <v>173</v>
      </c>
      <c r="F17" s="64" t="s">
        <v>174</v>
      </c>
      <c r="G17" s="64" t="s">
        <v>175</v>
      </c>
      <c r="H17" s="63" t="s">
        <v>176</v>
      </c>
      <c r="I17" s="64" t="s">
        <v>177</v>
      </c>
      <c r="J17" s="64" t="s">
        <v>179</v>
      </c>
      <c r="K17" s="64" t="s">
        <v>180</v>
      </c>
      <c r="L17" s="65" t="s">
        <v>178</v>
      </c>
      <c r="M17" s="38"/>
    </row>
    <row r="18" spans="1:13" ht="58.05" customHeight="1">
      <c r="A18" s="148" t="s">
        <v>135</v>
      </c>
      <c r="B18" s="44" t="s">
        <v>165</v>
      </c>
      <c r="C18" s="45">
        <v>4</v>
      </c>
      <c r="D18" s="46">
        <v>6529</v>
      </c>
      <c r="E18" s="47">
        <v>24</v>
      </c>
      <c r="F18" s="46">
        <v>6529</v>
      </c>
      <c r="G18" s="48">
        <f>D18</f>
        <v>6529</v>
      </c>
      <c r="H18" s="49" t="s">
        <v>165</v>
      </c>
      <c r="I18" s="50">
        <f>C18</f>
        <v>4</v>
      </c>
      <c r="J18" s="48">
        <f t="shared" ref="J18:J37" si="2">ROUNDDOWN(D18,0)</f>
        <v>6529</v>
      </c>
      <c r="K18" s="51">
        <f t="shared" ref="K18:K19" si="3">E18</f>
        <v>24</v>
      </c>
      <c r="L18" s="52">
        <f t="shared" ref="L18:L37" si="4">J18*K18</f>
        <v>156696</v>
      </c>
      <c r="M18" s="43"/>
    </row>
    <row r="19" spans="1:13" ht="41.25" customHeight="1">
      <c r="A19" s="148"/>
      <c r="B19" s="44" t="s">
        <v>166</v>
      </c>
      <c r="C19" s="45"/>
      <c r="D19" s="46"/>
      <c r="E19" s="47"/>
      <c r="F19" s="46"/>
      <c r="G19" s="48">
        <f t="shared" ref="G19:G22" si="5">D19</f>
        <v>0</v>
      </c>
      <c r="H19" s="49" t="s">
        <v>166</v>
      </c>
      <c r="I19" s="50">
        <f t="shared" ref="I19:I20" si="6">C19</f>
        <v>0</v>
      </c>
      <c r="J19" s="48">
        <f t="shared" si="2"/>
        <v>0</v>
      </c>
      <c r="K19" s="51">
        <f t="shared" si="3"/>
        <v>0</v>
      </c>
      <c r="L19" s="52">
        <f t="shared" si="4"/>
        <v>0</v>
      </c>
      <c r="M19" s="43"/>
    </row>
    <row r="20" spans="1:13" ht="70.25" customHeight="1">
      <c r="A20" s="148"/>
      <c r="B20" s="44" t="s">
        <v>167</v>
      </c>
      <c r="C20" s="45"/>
      <c r="D20" s="46"/>
      <c r="E20" s="47"/>
      <c r="F20" s="54"/>
      <c r="G20" s="48">
        <f t="shared" si="5"/>
        <v>0</v>
      </c>
      <c r="H20" s="49" t="s">
        <v>167</v>
      </c>
      <c r="I20" s="50">
        <f t="shared" si="6"/>
        <v>0</v>
      </c>
      <c r="J20" s="48">
        <f t="shared" si="2"/>
        <v>0</v>
      </c>
      <c r="K20" s="51">
        <f>E20</f>
        <v>0</v>
      </c>
      <c r="L20" s="52">
        <f t="shared" si="4"/>
        <v>0</v>
      </c>
      <c r="M20" s="43"/>
    </row>
    <row r="21" spans="1:13" s="53" customFormat="1" ht="56.45" customHeight="1">
      <c r="A21" s="148"/>
      <c r="B21" s="44" t="s">
        <v>168</v>
      </c>
      <c r="C21" s="45"/>
      <c r="D21" s="46"/>
      <c r="E21" s="47"/>
      <c r="F21" s="56"/>
      <c r="G21" s="48">
        <f t="shared" si="5"/>
        <v>0</v>
      </c>
      <c r="H21" s="49" t="s">
        <v>168</v>
      </c>
      <c r="I21" s="50">
        <f>C21</f>
        <v>0</v>
      </c>
      <c r="J21" s="48">
        <f t="shared" si="2"/>
        <v>0</v>
      </c>
      <c r="K21" s="51">
        <f>E21</f>
        <v>0</v>
      </c>
      <c r="L21" s="52">
        <f t="shared" si="4"/>
        <v>0</v>
      </c>
      <c r="M21" s="55"/>
    </row>
    <row r="22" spans="1:13" ht="49.8" customHeight="1" thickBot="1">
      <c r="A22" s="149"/>
      <c r="B22" s="125" t="s">
        <v>169</v>
      </c>
      <c r="C22" s="67"/>
      <c r="D22" s="126"/>
      <c r="E22" s="127"/>
      <c r="F22" s="68"/>
      <c r="G22" s="69">
        <f t="shared" si="5"/>
        <v>0</v>
      </c>
      <c r="H22" s="66" t="s">
        <v>169</v>
      </c>
      <c r="I22" s="70">
        <f>C22</f>
        <v>0</v>
      </c>
      <c r="J22" s="69">
        <f t="shared" si="2"/>
        <v>0</v>
      </c>
      <c r="K22" s="79">
        <f>E22</f>
        <v>0</v>
      </c>
      <c r="L22" s="57">
        <f t="shared" si="4"/>
        <v>0</v>
      </c>
      <c r="M22" s="43"/>
    </row>
    <row r="23" spans="1:13" ht="55.25" customHeight="1">
      <c r="A23" s="157" t="s">
        <v>121</v>
      </c>
      <c r="B23" s="128" t="s">
        <v>165</v>
      </c>
      <c r="C23" s="72">
        <v>2</v>
      </c>
      <c r="D23" s="73">
        <v>5941</v>
      </c>
      <c r="E23" s="74">
        <v>12</v>
      </c>
      <c r="F23" s="73">
        <v>5941</v>
      </c>
      <c r="G23" s="75">
        <f>D23</f>
        <v>5941</v>
      </c>
      <c r="H23" s="71" t="s">
        <v>165</v>
      </c>
      <c r="I23" s="76">
        <f>C23</f>
        <v>2</v>
      </c>
      <c r="J23" s="75">
        <f t="shared" si="2"/>
        <v>5941</v>
      </c>
      <c r="K23" s="77">
        <f t="shared" ref="K23:K24" si="7">E23</f>
        <v>12</v>
      </c>
      <c r="L23" s="78">
        <f t="shared" si="4"/>
        <v>71292</v>
      </c>
      <c r="M23" s="43"/>
    </row>
    <row r="24" spans="1:13" ht="63" customHeight="1">
      <c r="A24" s="148"/>
      <c r="B24" s="44" t="s">
        <v>166</v>
      </c>
      <c r="C24" s="45"/>
      <c r="D24" s="46"/>
      <c r="E24" s="47"/>
      <c r="F24" s="46"/>
      <c r="G24" s="48">
        <f t="shared" ref="G24:G27" si="8">D24</f>
        <v>0</v>
      </c>
      <c r="H24" s="49" t="s">
        <v>166</v>
      </c>
      <c r="I24" s="50">
        <f t="shared" ref="I24:I25" si="9">C24</f>
        <v>0</v>
      </c>
      <c r="J24" s="48">
        <f t="shared" si="2"/>
        <v>0</v>
      </c>
      <c r="K24" s="51">
        <f t="shared" si="7"/>
        <v>0</v>
      </c>
      <c r="L24" s="52">
        <f t="shared" si="4"/>
        <v>0</v>
      </c>
      <c r="M24" s="43"/>
    </row>
    <row r="25" spans="1:13" s="53" customFormat="1" ht="71.45" customHeight="1">
      <c r="A25" s="148"/>
      <c r="B25" s="44" t="s">
        <v>167</v>
      </c>
      <c r="C25" s="45"/>
      <c r="D25" s="46"/>
      <c r="E25" s="47"/>
      <c r="F25" s="54"/>
      <c r="G25" s="48">
        <f t="shared" si="8"/>
        <v>0</v>
      </c>
      <c r="H25" s="49" t="s">
        <v>167</v>
      </c>
      <c r="I25" s="50">
        <f t="shared" si="9"/>
        <v>0</v>
      </c>
      <c r="J25" s="48">
        <f t="shared" si="2"/>
        <v>0</v>
      </c>
      <c r="K25" s="51">
        <f>E25</f>
        <v>0</v>
      </c>
      <c r="L25" s="52">
        <f t="shared" si="4"/>
        <v>0</v>
      </c>
      <c r="M25" s="55"/>
    </row>
    <row r="26" spans="1:13" ht="73.8" customHeight="1">
      <c r="A26" s="148"/>
      <c r="B26" s="44" t="s">
        <v>168</v>
      </c>
      <c r="C26" s="45"/>
      <c r="D26" s="46"/>
      <c r="E26" s="47"/>
      <c r="F26" s="56"/>
      <c r="G26" s="48">
        <f t="shared" si="8"/>
        <v>0</v>
      </c>
      <c r="H26" s="49" t="s">
        <v>168</v>
      </c>
      <c r="I26" s="50">
        <f>C26</f>
        <v>0</v>
      </c>
      <c r="J26" s="48">
        <f t="shared" si="2"/>
        <v>0</v>
      </c>
      <c r="K26" s="51">
        <f>E26</f>
        <v>0</v>
      </c>
      <c r="L26" s="52">
        <f t="shared" si="4"/>
        <v>0</v>
      </c>
      <c r="M26" s="43"/>
    </row>
    <row r="27" spans="1:13" ht="45" customHeight="1" thickBot="1">
      <c r="A27" s="149"/>
      <c r="B27" s="125" t="s">
        <v>169</v>
      </c>
      <c r="C27" s="67"/>
      <c r="D27" s="126"/>
      <c r="E27" s="127"/>
      <c r="F27" s="68"/>
      <c r="G27" s="69">
        <f t="shared" si="8"/>
        <v>0</v>
      </c>
      <c r="H27" s="66" t="s">
        <v>169</v>
      </c>
      <c r="I27" s="70">
        <f>C27</f>
        <v>0</v>
      </c>
      <c r="J27" s="69">
        <f t="shared" si="2"/>
        <v>0</v>
      </c>
      <c r="K27" s="79">
        <f>E27</f>
        <v>0</v>
      </c>
      <c r="L27" s="57">
        <f t="shared" si="4"/>
        <v>0</v>
      </c>
      <c r="M27" s="43"/>
    </row>
    <row r="28" spans="1:13" ht="41.25" customHeight="1">
      <c r="A28" s="147"/>
      <c r="B28" s="128" t="s">
        <v>165</v>
      </c>
      <c r="C28" s="72"/>
      <c r="D28" s="73"/>
      <c r="E28" s="74"/>
      <c r="F28" s="73"/>
      <c r="G28" s="75">
        <f>D28</f>
        <v>0</v>
      </c>
      <c r="H28" s="71" t="s">
        <v>165</v>
      </c>
      <c r="I28" s="76">
        <f>C28</f>
        <v>0</v>
      </c>
      <c r="J28" s="75">
        <f t="shared" si="2"/>
        <v>0</v>
      </c>
      <c r="K28" s="77">
        <f t="shared" ref="K28:K29" si="10">E28</f>
        <v>0</v>
      </c>
      <c r="L28" s="78">
        <f t="shared" si="4"/>
        <v>0</v>
      </c>
      <c r="M28" s="43"/>
    </row>
    <row r="29" spans="1:13" s="53" customFormat="1" ht="41.25" customHeight="1">
      <c r="A29" s="148"/>
      <c r="B29" s="44" t="s">
        <v>166</v>
      </c>
      <c r="C29" s="45"/>
      <c r="D29" s="46"/>
      <c r="E29" s="47"/>
      <c r="F29" s="46"/>
      <c r="G29" s="48">
        <f t="shared" ref="G29:G32" si="11">D29</f>
        <v>0</v>
      </c>
      <c r="H29" s="49" t="s">
        <v>166</v>
      </c>
      <c r="I29" s="50">
        <f t="shared" ref="I29:I30" si="12">C29</f>
        <v>0</v>
      </c>
      <c r="J29" s="48">
        <f t="shared" si="2"/>
        <v>0</v>
      </c>
      <c r="K29" s="51">
        <f t="shared" si="10"/>
        <v>0</v>
      </c>
      <c r="L29" s="52">
        <f t="shared" si="4"/>
        <v>0</v>
      </c>
      <c r="M29" s="55"/>
    </row>
    <row r="30" spans="1:13" ht="73.5" customHeight="1">
      <c r="A30" s="148"/>
      <c r="B30" s="44" t="s">
        <v>167</v>
      </c>
      <c r="C30" s="45"/>
      <c r="D30" s="46"/>
      <c r="E30" s="47"/>
      <c r="F30" s="54"/>
      <c r="G30" s="48">
        <f t="shared" si="11"/>
        <v>0</v>
      </c>
      <c r="H30" s="49" t="s">
        <v>167</v>
      </c>
      <c r="I30" s="50">
        <f t="shared" si="12"/>
        <v>0</v>
      </c>
      <c r="J30" s="48">
        <f t="shared" si="2"/>
        <v>0</v>
      </c>
      <c r="K30" s="51">
        <f>E30</f>
        <v>0</v>
      </c>
      <c r="L30" s="52">
        <f t="shared" si="4"/>
        <v>0</v>
      </c>
      <c r="M30" s="43"/>
    </row>
    <row r="31" spans="1:13" ht="41.25" customHeight="1">
      <c r="A31" s="148"/>
      <c r="B31" s="44" t="s">
        <v>168</v>
      </c>
      <c r="C31" s="45"/>
      <c r="D31" s="46"/>
      <c r="E31" s="47"/>
      <c r="F31" s="56"/>
      <c r="G31" s="48">
        <f t="shared" si="11"/>
        <v>0</v>
      </c>
      <c r="H31" s="49" t="s">
        <v>168</v>
      </c>
      <c r="I31" s="50">
        <f>C31</f>
        <v>0</v>
      </c>
      <c r="J31" s="48">
        <f t="shared" si="2"/>
        <v>0</v>
      </c>
      <c r="K31" s="51">
        <f>E31</f>
        <v>0</v>
      </c>
      <c r="L31" s="52">
        <f t="shared" si="4"/>
        <v>0</v>
      </c>
      <c r="M31" s="43"/>
    </row>
    <row r="32" spans="1:13" ht="41.25" customHeight="1" thickBot="1">
      <c r="A32" s="149"/>
      <c r="B32" s="125" t="s">
        <v>169</v>
      </c>
      <c r="C32" s="67"/>
      <c r="D32" s="126"/>
      <c r="E32" s="127"/>
      <c r="F32" s="68"/>
      <c r="G32" s="69">
        <f t="shared" si="11"/>
        <v>0</v>
      </c>
      <c r="H32" s="66" t="s">
        <v>169</v>
      </c>
      <c r="I32" s="70">
        <f>C32</f>
        <v>0</v>
      </c>
      <c r="J32" s="69">
        <f t="shared" si="2"/>
        <v>0</v>
      </c>
      <c r="K32" s="79">
        <f>E32</f>
        <v>0</v>
      </c>
      <c r="L32" s="57">
        <f t="shared" si="4"/>
        <v>0</v>
      </c>
      <c r="M32" s="43"/>
    </row>
    <row r="33" spans="1:13" s="53" customFormat="1" ht="41.25" customHeight="1">
      <c r="A33" s="147"/>
      <c r="B33" s="128" t="s">
        <v>165</v>
      </c>
      <c r="C33" s="72"/>
      <c r="D33" s="73"/>
      <c r="E33" s="74"/>
      <c r="F33" s="73"/>
      <c r="G33" s="75">
        <f>D33</f>
        <v>0</v>
      </c>
      <c r="H33" s="71" t="s">
        <v>165</v>
      </c>
      <c r="I33" s="76">
        <f>C33</f>
        <v>0</v>
      </c>
      <c r="J33" s="75">
        <f t="shared" si="2"/>
        <v>0</v>
      </c>
      <c r="K33" s="77">
        <f t="shared" ref="K33:K34" si="13">E33</f>
        <v>0</v>
      </c>
      <c r="L33" s="78">
        <f t="shared" si="4"/>
        <v>0</v>
      </c>
      <c r="M33" s="55"/>
    </row>
    <row r="34" spans="1:13" ht="73.5" customHeight="1">
      <c r="A34" s="148"/>
      <c r="B34" s="44" t="s">
        <v>166</v>
      </c>
      <c r="C34" s="45"/>
      <c r="D34" s="46"/>
      <c r="E34" s="47"/>
      <c r="F34" s="46"/>
      <c r="G34" s="48">
        <f t="shared" ref="G34:G37" si="14">D34</f>
        <v>0</v>
      </c>
      <c r="H34" s="49" t="s">
        <v>166</v>
      </c>
      <c r="I34" s="50">
        <f t="shared" ref="I34:I35" si="15">C34</f>
        <v>0</v>
      </c>
      <c r="J34" s="48">
        <f t="shared" si="2"/>
        <v>0</v>
      </c>
      <c r="K34" s="51">
        <f t="shared" si="13"/>
        <v>0</v>
      </c>
      <c r="L34" s="52">
        <f t="shared" si="4"/>
        <v>0</v>
      </c>
      <c r="M34" s="43"/>
    </row>
    <row r="35" spans="1:13" ht="78" customHeight="1">
      <c r="A35" s="148"/>
      <c r="B35" s="44" t="s">
        <v>167</v>
      </c>
      <c r="C35" s="45"/>
      <c r="D35" s="46"/>
      <c r="E35" s="47"/>
      <c r="F35" s="54"/>
      <c r="G35" s="48">
        <f t="shared" si="14"/>
        <v>0</v>
      </c>
      <c r="H35" s="49" t="s">
        <v>167</v>
      </c>
      <c r="I35" s="50">
        <f t="shared" si="15"/>
        <v>0</v>
      </c>
      <c r="J35" s="48">
        <f t="shared" si="2"/>
        <v>0</v>
      </c>
      <c r="K35" s="51">
        <f>E35</f>
        <v>0</v>
      </c>
      <c r="L35" s="52">
        <f t="shared" si="4"/>
        <v>0</v>
      </c>
      <c r="M35" s="43"/>
    </row>
    <row r="36" spans="1:13" ht="41.25" customHeight="1">
      <c r="A36" s="148"/>
      <c r="B36" s="44" t="s">
        <v>168</v>
      </c>
      <c r="C36" s="45"/>
      <c r="D36" s="46"/>
      <c r="E36" s="47"/>
      <c r="F36" s="56"/>
      <c r="G36" s="48">
        <f t="shared" si="14"/>
        <v>0</v>
      </c>
      <c r="H36" s="49" t="s">
        <v>168</v>
      </c>
      <c r="I36" s="50">
        <f>C36</f>
        <v>0</v>
      </c>
      <c r="J36" s="48">
        <f t="shared" si="2"/>
        <v>0</v>
      </c>
      <c r="K36" s="51">
        <f>E36</f>
        <v>0</v>
      </c>
      <c r="L36" s="52">
        <f t="shared" si="4"/>
        <v>0</v>
      </c>
      <c r="M36" s="43"/>
    </row>
    <row r="37" spans="1:13" s="53" customFormat="1" ht="41.25" customHeight="1" thickBot="1">
      <c r="A37" s="149"/>
      <c r="B37" s="125" t="s">
        <v>169</v>
      </c>
      <c r="C37" s="67"/>
      <c r="D37" s="126"/>
      <c r="E37" s="127"/>
      <c r="F37" s="68"/>
      <c r="G37" s="69">
        <f t="shared" si="14"/>
        <v>0</v>
      </c>
      <c r="H37" s="66" t="s">
        <v>169</v>
      </c>
      <c r="I37" s="70">
        <f>C37</f>
        <v>0</v>
      </c>
      <c r="J37" s="69">
        <f t="shared" si="2"/>
        <v>0</v>
      </c>
      <c r="K37" s="79">
        <f>E37</f>
        <v>0</v>
      </c>
      <c r="L37" s="57">
        <f t="shared" si="4"/>
        <v>0</v>
      </c>
      <c r="M37" s="55"/>
    </row>
    <row r="38" spans="1:13" ht="73.5" customHeight="1">
      <c r="M38" s="43"/>
    </row>
    <row r="39" spans="1:13" ht="41.25" customHeight="1">
      <c r="M39" s="43"/>
    </row>
    <row r="40" spans="1:13" ht="41.25" customHeight="1">
      <c r="A40" s="34" t="s">
        <v>119</v>
      </c>
      <c r="M40" s="43"/>
    </row>
    <row r="41" spans="1:13" s="53" customFormat="1" ht="41.25" customHeight="1">
      <c r="A41" s="34" t="s">
        <v>120</v>
      </c>
      <c r="B41" s="34"/>
      <c r="C41" s="80"/>
      <c r="D41" s="80"/>
      <c r="E41" s="80"/>
      <c r="F41" s="80"/>
      <c r="G41" s="80"/>
      <c r="H41" s="34"/>
      <c r="I41" s="34"/>
      <c r="J41" s="80"/>
      <c r="K41" s="80"/>
      <c r="L41" s="80"/>
      <c r="M41" s="55"/>
    </row>
    <row r="42" spans="1:13" ht="73.5" customHeight="1">
      <c r="A42" s="34" t="s">
        <v>121</v>
      </c>
      <c r="M42" s="43"/>
    </row>
    <row r="43" spans="1:13" ht="41.25" customHeight="1">
      <c r="A43" s="34" t="s">
        <v>122</v>
      </c>
      <c r="M43" s="43"/>
    </row>
    <row r="44" spans="1:13" ht="41.25" customHeight="1">
      <c r="A44" s="34" t="s">
        <v>123</v>
      </c>
      <c r="M44" s="43"/>
    </row>
    <row r="45" spans="1:13" ht="41.25" customHeight="1">
      <c r="A45" s="34" t="s">
        <v>124</v>
      </c>
      <c r="M45" s="43"/>
    </row>
    <row r="46" spans="1:13" s="53" customFormat="1" ht="41.25" customHeight="1">
      <c r="A46" s="81" t="s">
        <v>125</v>
      </c>
      <c r="B46" s="34"/>
      <c r="C46" s="80"/>
      <c r="D46" s="80"/>
      <c r="E46" s="80"/>
      <c r="F46" s="80"/>
      <c r="G46" s="80"/>
      <c r="H46" s="34"/>
      <c r="I46" s="34"/>
      <c r="J46" s="80"/>
      <c r="K46" s="80"/>
      <c r="L46" s="80"/>
      <c r="M46" s="55"/>
    </row>
    <row r="47" spans="1:13" ht="73.5" customHeight="1">
      <c r="A47" s="82" t="s">
        <v>126</v>
      </c>
      <c r="M47" s="43"/>
    </row>
    <row r="48" spans="1:13" ht="41.25" customHeight="1">
      <c r="A48" s="81" t="s">
        <v>127</v>
      </c>
      <c r="M48" s="43"/>
    </row>
    <row r="49" spans="1:13" ht="41.25" customHeight="1">
      <c r="A49" s="81" t="s">
        <v>128</v>
      </c>
      <c r="M49" s="43"/>
    </row>
    <row r="50" spans="1:13" s="53" customFormat="1" ht="41.25" customHeight="1">
      <c r="A50" s="34" t="s">
        <v>129</v>
      </c>
      <c r="B50" s="34"/>
      <c r="C50" s="80"/>
      <c r="D50" s="80"/>
      <c r="E50" s="80"/>
      <c r="F50" s="80"/>
      <c r="G50" s="80"/>
      <c r="H50" s="34"/>
      <c r="I50" s="34"/>
      <c r="J50" s="80"/>
      <c r="K50" s="80"/>
      <c r="L50" s="80"/>
      <c r="M50" s="55"/>
    </row>
    <row r="51" spans="1:13" ht="73.5" customHeight="1">
      <c r="M51" s="43"/>
    </row>
    <row r="52" spans="1:13" ht="41.25" customHeight="1">
      <c r="M52" s="43"/>
    </row>
    <row r="53" spans="1:13" ht="41.25" customHeight="1">
      <c r="M53" s="43"/>
    </row>
    <row r="54" spans="1:13" s="53" customFormat="1" ht="41.25" customHeight="1">
      <c r="A54" s="34"/>
      <c r="B54" s="34"/>
      <c r="C54" s="80"/>
      <c r="D54" s="80"/>
      <c r="E54" s="80"/>
      <c r="F54" s="80"/>
      <c r="G54" s="80"/>
      <c r="H54" s="34"/>
      <c r="I54" s="34"/>
      <c r="J54" s="80"/>
      <c r="K54" s="80"/>
      <c r="L54" s="80"/>
      <c r="M54" s="55"/>
    </row>
    <row r="55" spans="1:13" ht="73.5" customHeight="1">
      <c r="M55" s="43"/>
    </row>
    <row r="56" spans="1:13" ht="41.25" customHeight="1">
      <c r="M56" s="43"/>
    </row>
    <row r="57" spans="1:13" ht="41.25" customHeight="1">
      <c r="M57" s="43"/>
    </row>
    <row r="58" spans="1:13" s="53" customFormat="1" ht="41.25" customHeight="1">
      <c r="A58" s="34"/>
      <c r="B58" s="34"/>
      <c r="C58" s="80"/>
      <c r="D58" s="80"/>
      <c r="E58" s="80"/>
      <c r="F58" s="80"/>
      <c r="G58" s="80"/>
      <c r="H58" s="34"/>
      <c r="I58" s="34"/>
      <c r="J58" s="80"/>
      <c r="K58" s="80"/>
      <c r="L58" s="80"/>
      <c r="M58" s="55"/>
    </row>
    <row r="59" spans="1:13" ht="73.5" customHeight="1">
      <c r="M59" s="43"/>
    </row>
    <row r="60" spans="1:13" ht="41.25" customHeight="1">
      <c r="M60" s="43"/>
    </row>
    <row r="61" spans="1:13" ht="41.25" customHeight="1">
      <c r="M61" s="43"/>
    </row>
    <row r="62" spans="1:13" s="53" customFormat="1" ht="41.25" customHeight="1">
      <c r="A62" s="34"/>
      <c r="B62" s="34"/>
      <c r="C62" s="80"/>
      <c r="D62" s="80"/>
      <c r="E62" s="80"/>
      <c r="F62" s="80"/>
      <c r="G62" s="80"/>
      <c r="H62" s="34"/>
      <c r="I62" s="34"/>
      <c r="J62" s="80"/>
      <c r="K62" s="80"/>
      <c r="L62" s="80"/>
      <c r="M62" s="55"/>
    </row>
    <row r="63" spans="1:13" ht="73.5" customHeight="1">
      <c r="M63" s="43"/>
    </row>
    <row r="64" spans="1:13" ht="41.25" customHeight="1">
      <c r="M64" s="43"/>
    </row>
    <row r="65" spans="1:13" ht="41.25" customHeight="1">
      <c r="M65" s="43"/>
    </row>
    <row r="66" spans="1:13" s="53" customFormat="1" ht="41.25" customHeight="1">
      <c r="A66" s="34"/>
      <c r="B66" s="34"/>
      <c r="C66" s="80"/>
      <c r="D66" s="80"/>
      <c r="E66" s="80"/>
      <c r="F66" s="80"/>
      <c r="G66" s="80"/>
      <c r="H66" s="34"/>
      <c r="I66" s="34"/>
      <c r="J66" s="80"/>
      <c r="K66" s="80"/>
      <c r="L66" s="80"/>
      <c r="M66" s="55"/>
    </row>
    <row r="67" spans="1:13" ht="73.5" customHeight="1">
      <c r="M67" s="43"/>
    </row>
    <row r="68" spans="1:13" ht="41.25" customHeight="1">
      <c r="M68" s="43"/>
    </row>
    <row r="69" spans="1:13" ht="41.25" customHeight="1">
      <c r="M69" s="43"/>
    </row>
    <row r="70" spans="1:13" s="53" customFormat="1" ht="41.25" customHeight="1">
      <c r="A70" s="34"/>
      <c r="B70" s="34"/>
      <c r="C70" s="80"/>
      <c r="D70" s="80"/>
      <c r="E70" s="80"/>
      <c r="F70" s="80"/>
      <c r="G70" s="80"/>
      <c r="H70" s="34"/>
      <c r="I70" s="34"/>
      <c r="J70" s="80"/>
      <c r="K70" s="80"/>
      <c r="L70" s="80"/>
      <c r="M70" s="55"/>
    </row>
    <row r="71" spans="1:13" ht="73.5" customHeight="1">
      <c r="M71" s="43"/>
    </row>
    <row r="72" spans="1:13" ht="41.25" customHeight="1">
      <c r="M72" s="43"/>
    </row>
    <row r="73" spans="1:13" ht="41.25" customHeight="1">
      <c r="M73" s="43"/>
    </row>
    <row r="74" spans="1:13" s="53" customFormat="1" ht="41.25" customHeight="1">
      <c r="A74" s="34"/>
      <c r="B74" s="34"/>
      <c r="C74" s="80"/>
      <c r="D74" s="80"/>
      <c r="E74" s="80"/>
      <c r="F74" s="80"/>
      <c r="G74" s="80"/>
      <c r="H74" s="34"/>
      <c r="I74" s="34"/>
      <c r="J74" s="80"/>
      <c r="K74" s="80"/>
      <c r="L74" s="80"/>
      <c r="M74" s="55"/>
    </row>
    <row r="75" spans="1:13" ht="73.5" customHeight="1">
      <c r="M75" s="43"/>
    </row>
    <row r="76" spans="1:13" ht="41.25" customHeight="1">
      <c r="M76" s="43"/>
    </row>
    <row r="77" spans="1:13" ht="41.25" customHeight="1">
      <c r="M77" s="43"/>
    </row>
    <row r="78" spans="1:13" s="53" customFormat="1" ht="41.25" customHeight="1">
      <c r="A78" s="34"/>
      <c r="B78" s="34"/>
      <c r="C78" s="80"/>
      <c r="D78" s="80"/>
      <c r="E78" s="80"/>
      <c r="F78" s="80"/>
      <c r="G78" s="80"/>
      <c r="H78" s="34"/>
      <c r="I78" s="34"/>
      <c r="J78" s="80"/>
      <c r="K78" s="80"/>
      <c r="L78" s="80"/>
      <c r="M78" s="55"/>
    </row>
    <row r="79" spans="1:13" ht="73.5" customHeight="1">
      <c r="M79" s="43"/>
    </row>
    <row r="82" ht="20" customHeight="1"/>
    <row r="83" ht="20" customHeight="1"/>
    <row r="84" ht="20" customHeight="1"/>
    <row r="85" ht="20" customHeight="1"/>
    <row r="86" ht="20" customHeight="1"/>
    <row r="87" ht="42.6" customHeight="1"/>
    <row r="88" ht="20" customHeight="1"/>
    <row r="89" ht="20" customHeight="1"/>
    <row r="90" ht="20" customHeight="1"/>
    <row r="91" ht="20" customHeight="1"/>
    <row r="92" ht="20" customHeight="1"/>
    <row r="93" ht="20" customHeight="1"/>
    <row r="94" ht="20" customHeight="1"/>
    <row r="95" ht="20" customHeight="1"/>
    <row r="96" ht="20" customHeight="1"/>
    <row r="97" ht="20" customHeight="1"/>
    <row r="98" ht="20" customHeight="1"/>
    <row r="99" ht="20" customHeight="1"/>
    <row r="100" ht="20" customHeight="1"/>
    <row r="101" ht="20" customHeight="1"/>
    <row r="102" ht="20" customHeight="1"/>
    <row r="103" ht="20" customHeight="1"/>
    <row r="104" ht="20" customHeight="1"/>
    <row r="105" ht="20" customHeight="1"/>
    <row r="106" ht="20" customHeight="1"/>
    <row r="107" ht="20" customHeight="1"/>
    <row r="108" ht="20" customHeight="1"/>
    <row r="109" ht="20" customHeight="1"/>
    <row r="110" ht="20" customHeight="1"/>
    <row r="111" ht="20" customHeight="1"/>
    <row r="112" ht="20" customHeight="1"/>
    <row r="113" ht="20" customHeight="1"/>
    <row r="114" ht="20" customHeight="1"/>
    <row r="115" ht="20" customHeight="1"/>
    <row r="116" ht="20" customHeight="1"/>
    <row r="117" ht="20" customHeight="1"/>
    <row r="118" ht="20" customHeight="1"/>
    <row r="119" ht="20" customHeight="1"/>
  </sheetData>
  <mergeCells count="14">
    <mergeCell ref="F2:I2"/>
    <mergeCell ref="B3:C3"/>
    <mergeCell ref="F3:H3"/>
    <mergeCell ref="F4:H4"/>
    <mergeCell ref="B7:G7"/>
    <mergeCell ref="H7:L7"/>
    <mergeCell ref="A28:A32"/>
    <mergeCell ref="A33:A37"/>
    <mergeCell ref="B14:G14"/>
    <mergeCell ref="H14:K14"/>
    <mergeCell ref="A15:K15"/>
    <mergeCell ref="A16:E16"/>
    <mergeCell ref="A18:A22"/>
    <mergeCell ref="A23:A27"/>
  </mergeCells>
  <phoneticPr fontId="38"/>
  <conditionalFormatting sqref="B20:E20">
    <cfRule type="expression" dxfId="16" priority="20">
      <formula>$F$3="×"</formula>
    </cfRule>
  </conditionalFormatting>
  <conditionalFormatting sqref="B25:E25">
    <cfRule type="expression" dxfId="15" priority="14">
      <formula>$F$3="×"</formula>
    </cfRule>
  </conditionalFormatting>
  <conditionalFormatting sqref="B30:E30">
    <cfRule type="expression" dxfId="14" priority="9">
      <formula>$F$3="×"</formula>
    </cfRule>
  </conditionalFormatting>
  <conditionalFormatting sqref="B35:E35">
    <cfRule type="expression" dxfId="13" priority="4">
      <formula>$F$3="×"</formula>
    </cfRule>
  </conditionalFormatting>
  <conditionalFormatting sqref="B9:F10">
    <cfRule type="expression" dxfId="12" priority="43">
      <formula>$F$3="×"</formula>
    </cfRule>
  </conditionalFormatting>
  <conditionalFormatting sqref="B18:F19">
    <cfRule type="expression" dxfId="11" priority="21">
      <formula>$F$3="×"</formula>
    </cfRule>
  </conditionalFormatting>
  <conditionalFormatting sqref="B21:F24">
    <cfRule type="expression" dxfId="10" priority="15">
      <formula>$F$3="×"</formula>
    </cfRule>
  </conditionalFormatting>
  <conditionalFormatting sqref="B26:F29">
    <cfRule type="expression" dxfId="9" priority="10">
      <formula>$F$3="×"</formula>
    </cfRule>
  </conditionalFormatting>
  <conditionalFormatting sqref="B31:F34">
    <cfRule type="expression" dxfId="8" priority="5">
      <formula>$F$3="×"</formula>
    </cfRule>
  </conditionalFormatting>
  <conditionalFormatting sqref="B36:F37">
    <cfRule type="expression" dxfId="7" priority="1">
      <formula>$F$3="×"</formula>
    </cfRule>
  </conditionalFormatting>
  <conditionalFormatting sqref="C12:F13">
    <cfRule type="expression" dxfId="6" priority="22">
      <formula>$F$3="×"</formula>
    </cfRule>
  </conditionalFormatting>
  <conditionalFormatting sqref="G9:G13">
    <cfRule type="expression" dxfId="5" priority="23">
      <formula>$F$3="×"</formula>
    </cfRule>
  </conditionalFormatting>
  <conditionalFormatting sqref="G18:L37">
    <cfRule type="expression" dxfId="4" priority="2">
      <formula>$F$3="×"</formula>
    </cfRule>
  </conditionalFormatting>
  <conditionalFormatting sqref="H9:H14 B11:E11 B12:B14 L14 A15">
    <cfRule type="expression" dxfId="3" priority="42">
      <formula>$F$3="×"</formula>
    </cfRule>
  </conditionalFormatting>
  <conditionalFormatting sqref="H16:I16">
    <cfRule type="expression" dxfId="2" priority="44">
      <formula>$H$2="×"</formula>
    </cfRule>
  </conditionalFormatting>
  <conditionalFormatting sqref="I9:L13">
    <cfRule type="expression" dxfId="1" priority="24">
      <formula>$F$3="×"</formula>
    </cfRule>
  </conditionalFormatting>
  <dataValidations count="1">
    <dataValidation type="list" allowBlank="1" showInputMessage="1" showErrorMessage="1" sqref="A18:A37" xr:uid="{EC113734-12F9-4B44-B864-702229DCDC18}">
      <formula1>$A$40:$A$50</formula1>
    </dataValidation>
  </dataValidations>
  <printOptions horizontalCentered="1"/>
  <pageMargins left="0.23622047244094491" right="0.23622047244094491" top="0.74803149606299213" bottom="0.74803149606299213" header="0.31496062992125984" footer="0.31496062992125984"/>
  <pageSetup paperSize="9" scale="44" fitToHeight="0" orientation="landscape" r:id="rId1"/>
  <rowBreaks count="1" manualBreakCount="1">
    <brk id="27" max="11" man="1"/>
  </rowBreaks>
  <colBreaks count="1" manualBreakCount="1">
    <brk id="1" max="26"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5CE733-59E2-47F0-94DE-5F2B382084D0}">
  <sheetPr>
    <tabColor rgb="FFFF0000"/>
    <pageSetUpPr fitToPage="1"/>
  </sheetPr>
  <dimension ref="A1:N11"/>
  <sheetViews>
    <sheetView view="pageBreakPreview" zoomScale="81" zoomScaleNormal="100" zoomScaleSheetLayoutView="81" workbookViewId="0">
      <selection activeCell="A7" sqref="A7"/>
    </sheetView>
  </sheetViews>
  <sheetFormatPr defaultColWidth="9" defaultRowHeight="12.75"/>
  <cols>
    <col min="1" max="1" width="52.19921875" style="87" customWidth="1"/>
    <col min="2" max="2" width="28.796875" style="87" customWidth="1"/>
    <col min="3" max="3" width="20" style="90" customWidth="1"/>
    <col min="4" max="6" width="15.1328125" style="90" customWidth="1"/>
    <col min="7" max="7" width="19.46484375" style="90" customWidth="1"/>
    <col min="8" max="8" width="24.19921875" style="90" customWidth="1"/>
    <col min="9" max="9" width="19.796875" style="90" customWidth="1"/>
    <col min="10" max="10" width="22.1328125" style="90" customWidth="1"/>
    <col min="11" max="12" width="18.19921875" style="90" customWidth="1"/>
    <col min="13" max="13" width="42.1328125" style="87" customWidth="1"/>
    <col min="14" max="14" width="187.19921875" style="86" customWidth="1"/>
    <col min="15" max="20" width="14.6640625" style="87" customWidth="1"/>
    <col min="21" max="21" width="18.86328125" style="87" customWidth="1"/>
    <col min="22" max="22" width="9" style="87"/>
    <col min="23" max="29" width="9" style="87" customWidth="1"/>
    <col min="30" max="16384" width="9" style="87"/>
  </cols>
  <sheetData>
    <row r="1" spans="1:14" ht="132" customHeight="1"/>
    <row r="2" spans="1:14" ht="105.6" customHeight="1">
      <c r="A2" s="83" t="s">
        <v>109</v>
      </c>
      <c r="B2" s="164" t="s">
        <v>130</v>
      </c>
      <c r="C2" s="164"/>
      <c r="D2" s="164"/>
      <c r="E2" s="164"/>
      <c r="F2" s="164"/>
      <c r="G2" s="164"/>
      <c r="H2" s="164"/>
      <c r="I2" s="164"/>
      <c r="J2" s="84"/>
      <c r="K2" s="84"/>
      <c r="L2" s="84"/>
      <c r="M2" s="85"/>
    </row>
    <row r="3" spans="1:14" ht="32.450000000000003" customHeight="1">
      <c r="A3" s="165" t="s">
        <v>114</v>
      </c>
      <c r="B3" s="166"/>
      <c r="C3" s="166"/>
      <c r="D3" s="166"/>
      <c r="E3" s="166"/>
      <c r="F3" s="166"/>
      <c r="G3" s="166"/>
      <c r="H3" s="166"/>
      <c r="I3" s="167" t="s">
        <v>49</v>
      </c>
      <c r="J3" s="87"/>
      <c r="K3" s="87"/>
      <c r="L3" s="87"/>
      <c r="N3" s="88"/>
    </row>
    <row r="4" spans="1:14" ht="72.75" customHeight="1">
      <c r="A4" s="41" t="s">
        <v>115</v>
      </c>
      <c r="B4" s="40" t="s">
        <v>50</v>
      </c>
      <c r="C4" s="40" t="s">
        <v>51</v>
      </c>
      <c r="D4" s="40" t="s">
        <v>52</v>
      </c>
      <c r="E4" s="40" t="s">
        <v>53</v>
      </c>
      <c r="F4" s="40" t="s">
        <v>54</v>
      </c>
      <c r="G4" s="40" t="s">
        <v>55</v>
      </c>
      <c r="H4" s="40" t="s">
        <v>56</v>
      </c>
      <c r="I4" s="168"/>
      <c r="J4" s="87"/>
      <c r="K4" s="87"/>
      <c r="L4" s="87"/>
      <c r="N4" s="89"/>
    </row>
    <row r="5" spans="1:14" ht="84.75" customHeight="1">
      <c r="A5" s="49" t="s">
        <v>116</v>
      </c>
      <c r="B5" s="46">
        <v>200000</v>
      </c>
      <c r="C5" s="46">
        <v>5000</v>
      </c>
      <c r="D5" s="3">
        <f>C5/B5</f>
        <v>2.5000000000000001E-2</v>
      </c>
      <c r="E5" s="4">
        <f>(D5-0.02)*B5</f>
        <v>1000.0000000000002</v>
      </c>
      <c r="F5" s="5">
        <v>1000</v>
      </c>
      <c r="G5" s="26">
        <v>6</v>
      </c>
      <c r="H5" s="6">
        <v>2</v>
      </c>
      <c r="I5" s="48">
        <f>F5*G5*H5</f>
        <v>12000</v>
      </c>
      <c r="J5" s="87"/>
      <c r="K5" s="87"/>
      <c r="L5" s="87"/>
      <c r="N5" s="89"/>
    </row>
    <row r="6" spans="1:14" ht="85.25" customHeight="1">
      <c r="A6" s="49" t="s">
        <v>117</v>
      </c>
      <c r="B6" s="46"/>
      <c r="C6" s="46"/>
      <c r="D6" s="3" t="e">
        <f>C6/B6</f>
        <v>#DIV/0!</v>
      </c>
      <c r="E6" s="4" t="e">
        <f>(D6-0.02)*B6</f>
        <v>#DIV/0!</v>
      </c>
      <c r="F6" s="5"/>
      <c r="G6" s="26"/>
      <c r="H6" s="6"/>
      <c r="I6" s="48">
        <f>F6*G6*H6</f>
        <v>0</v>
      </c>
      <c r="J6" s="87"/>
      <c r="K6" s="87"/>
      <c r="L6" s="87"/>
      <c r="N6" s="89"/>
    </row>
    <row r="7" spans="1:14" ht="75.599999999999994" customHeight="1">
      <c r="A7" s="49" t="s">
        <v>181</v>
      </c>
      <c r="B7" s="169"/>
      <c r="C7" s="170"/>
      <c r="D7" s="170"/>
      <c r="E7" s="170"/>
      <c r="F7" s="170"/>
      <c r="G7" s="170"/>
      <c r="H7" s="170"/>
      <c r="I7" s="46"/>
      <c r="J7" s="87"/>
      <c r="K7" s="87"/>
      <c r="L7" s="87"/>
      <c r="N7" s="88"/>
    </row>
    <row r="8" spans="1:14" ht="63" customHeight="1">
      <c r="A8" s="171" t="s">
        <v>131</v>
      </c>
      <c r="B8" s="172"/>
      <c r="C8" s="172"/>
      <c r="D8" s="172"/>
      <c r="E8" s="172"/>
      <c r="F8" s="172"/>
      <c r="G8" s="172"/>
      <c r="H8" s="172"/>
      <c r="I8" s="172"/>
      <c r="J8" s="87"/>
      <c r="K8" s="87"/>
      <c r="L8" s="87"/>
      <c r="N8" s="88"/>
    </row>
    <row r="9" spans="1:14" ht="84.75" customHeight="1">
      <c r="C9" s="87"/>
      <c r="D9" s="87"/>
      <c r="E9" s="87"/>
      <c r="F9" s="87"/>
      <c r="G9" s="87"/>
      <c r="H9" s="87"/>
      <c r="I9" s="87"/>
      <c r="J9" s="87"/>
      <c r="K9" s="87"/>
      <c r="L9" s="87"/>
      <c r="N9" s="89"/>
    </row>
    <row r="10" spans="1:14" ht="84.75" customHeight="1">
      <c r="C10" s="87"/>
      <c r="D10" s="87"/>
      <c r="E10" s="87"/>
      <c r="F10" s="87"/>
      <c r="G10" s="87"/>
      <c r="H10" s="87"/>
      <c r="I10" s="87"/>
      <c r="J10" s="87"/>
      <c r="K10" s="87"/>
      <c r="L10" s="87"/>
      <c r="N10" s="89"/>
    </row>
    <row r="11" spans="1:14" ht="84.75" customHeight="1">
      <c r="C11" s="87"/>
      <c r="D11" s="87"/>
      <c r="E11" s="87"/>
      <c r="F11" s="87"/>
      <c r="G11" s="87"/>
      <c r="H11" s="87"/>
      <c r="I11" s="87"/>
      <c r="J11" s="87"/>
      <c r="K11" s="87"/>
      <c r="L11" s="87"/>
      <c r="N11" s="89"/>
    </row>
  </sheetData>
  <mergeCells count="5">
    <mergeCell ref="B2:I2"/>
    <mergeCell ref="A3:H3"/>
    <mergeCell ref="I3:I4"/>
    <mergeCell ref="B7:H7"/>
    <mergeCell ref="A8:I8"/>
  </mergeCells>
  <phoneticPr fontId="38"/>
  <conditionalFormatting sqref="A5:H6 I5:I7 A7:B7">
    <cfRule type="expression" dxfId="0" priority="1">
      <formula>#REF!="×"</formula>
    </cfRule>
  </conditionalFormatting>
  <printOptions horizontalCentered="1"/>
  <pageMargins left="0.70866141732283472" right="0.70866141732283472" top="0.74803149606299213" bottom="0.55118110236220474" header="0.31496062992125984" footer="0.31496062992125984"/>
  <pageSetup paperSize="9" scale="63"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BF3494-A857-4945-B831-F00616E7D88C}">
  <dimension ref="A1:M19"/>
  <sheetViews>
    <sheetView view="pageBreakPreview" zoomScale="85" zoomScaleNormal="100" zoomScaleSheetLayoutView="85" workbookViewId="0">
      <selection activeCell="H18" sqref="H18"/>
    </sheetView>
  </sheetViews>
  <sheetFormatPr defaultColWidth="8.86328125" defaultRowHeight="12.75"/>
  <cols>
    <col min="1" max="1" width="5" style="92" customWidth="1"/>
    <col min="2" max="2" width="12" style="92" customWidth="1"/>
    <col min="3" max="3" width="22.796875" style="92" customWidth="1"/>
    <col min="4" max="5" width="11.86328125" style="92" customWidth="1"/>
    <col min="6" max="11" width="9.6640625" style="92" customWidth="1"/>
    <col min="12" max="16384" width="8.86328125" style="92"/>
  </cols>
  <sheetData>
    <row r="1" spans="1:13">
      <c r="A1" s="176" t="s">
        <v>157</v>
      </c>
      <c r="B1" s="176"/>
      <c r="C1" s="176"/>
      <c r="D1" s="176"/>
      <c r="E1" s="176"/>
      <c r="F1" s="176"/>
      <c r="G1" s="176"/>
      <c r="H1" s="176"/>
      <c r="I1" s="176"/>
      <c r="J1" s="176"/>
      <c r="K1" s="176"/>
    </row>
    <row r="2" spans="1:13" ht="6" customHeight="1">
      <c r="A2" s="93"/>
      <c r="B2" s="93"/>
      <c r="C2" s="93"/>
      <c r="D2" s="93"/>
      <c r="E2" s="93"/>
      <c r="F2" s="93"/>
      <c r="G2" s="93"/>
      <c r="H2" s="93"/>
      <c r="I2" s="93"/>
      <c r="J2" s="93"/>
      <c r="K2" s="93"/>
      <c r="L2" s="94"/>
      <c r="M2" s="94"/>
    </row>
    <row r="3" spans="1:13" ht="6" customHeight="1">
      <c r="A3" s="93"/>
      <c r="B3" s="93"/>
      <c r="C3" s="93"/>
      <c r="D3" s="93"/>
      <c r="E3" s="93"/>
      <c r="F3" s="93"/>
      <c r="G3" s="93"/>
      <c r="H3" s="93"/>
      <c r="I3" s="93"/>
      <c r="J3" s="93"/>
      <c r="K3" s="93"/>
      <c r="L3" s="94"/>
      <c r="M3" s="94"/>
    </row>
    <row r="4" spans="1:13" ht="6" customHeight="1">
      <c r="A4" s="93"/>
      <c r="B4" s="93"/>
      <c r="C4" s="93"/>
      <c r="D4" s="93"/>
      <c r="E4" s="93"/>
      <c r="F4" s="93"/>
      <c r="G4" s="93"/>
      <c r="H4" s="93"/>
      <c r="I4" s="93"/>
      <c r="J4" s="93"/>
      <c r="K4" s="93"/>
      <c r="L4" s="94"/>
      <c r="M4" s="94"/>
    </row>
    <row r="5" spans="1:13">
      <c r="A5" s="177" t="s">
        <v>158</v>
      </c>
      <c r="B5" s="177"/>
      <c r="C5" s="177"/>
      <c r="D5" s="177"/>
      <c r="E5" s="177"/>
      <c r="F5" s="177"/>
      <c r="G5" s="177"/>
      <c r="H5" s="177"/>
      <c r="I5" s="177"/>
      <c r="J5" s="177"/>
      <c r="K5" s="177"/>
      <c r="L5" s="94"/>
      <c r="M5" s="94"/>
    </row>
    <row r="6" spans="1:13" ht="6" customHeight="1" thickBot="1">
      <c r="A6" s="93"/>
      <c r="B6" s="93"/>
      <c r="C6" s="93"/>
      <c r="D6" s="93"/>
      <c r="E6" s="93"/>
      <c r="F6" s="93"/>
      <c r="G6" s="93"/>
      <c r="H6" s="93"/>
      <c r="I6" s="93"/>
      <c r="J6" s="93"/>
      <c r="K6" s="93"/>
      <c r="L6" s="94"/>
      <c r="M6" s="94"/>
    </row>
    <row r="7" spans="1:13" ht="18" customHeight="1">
      <c r="A7" s="178" t="s">
        <v>137</v>
      </c>
      <c r="B7" s="178" t="s">
        <v>0</v>
      </c>
      <c r="C7" s="178" t="s">
        <v>138</v>
      </c>
      <c r="D7" s="181" t="s">
        <v>139</v>
      </c>
      <c r="E7" s="181" t="s">
        <v>140</v>
      </c>
      <c r="F7" s="184" t="s">
        <v>141</v>
      </c>
      <c r="G7" s="185"/>
      <c r="H7" s="185"/>
      <c r="I7" s="185"/>
      <c r="J7" s="185"/>
      <c r="K7" s="186"/>
      <c r="L7" s="94"/>
      <c r="M7" s="94"/>
    </row>
    <row r="8" spans="1:13">
      <c r="A8" s="179"/>
      <c r="B8" s="179"/>
      <c r="C8" s="179"/>
      <c r="D8" s="182"/>
      <c r="E8" s="182"/>
      <c r="F8" s="95" t="s">
        <v>142</v>
      </c>
      <c r="G8" s="96" t="s">
        <v>143</v>
      </c>
      <c r="H8" s="96" t="s">
        <v>144</v>
      </c>
      <c r="I8" s="96" t="s">
        <v>145</v>
      </c>
      <c r="J8" s="96" t="s">
        <v>146</v>
      </c>
      <c r="K8" s="97" t="s">
        <v>147</v>
      </c>
      <c r="L8" s="94"/>
      <c r="M8" s="94"/>
    </row>
    <row r="9" spans="1:13" ht="9.6" customHeight="1" thickBot="1">
      <c r="A9" s="180"/>
      <c r="B9" s="180"/>
      <c r="C9" s="180"/>
      <c r="D9" s="183"/>
      <c r="E9" s="183"/>
      <c r="F9" s="187" t="s">
        <v>148</v>
      </c>
      <c r="G9" s="188"/>
      <c r="H9" s="188"/>
      <c r="I9" s="188"/>
      <c r="J9" s="188"/>
      <c r="K9" s="189"/>
      <c r="L9" s="94"/>
      <c r="M9" s="94"/>
    </row>
    <row r="10" spans="1:13" ht="13.5" thickTop="1" thickBot="1">
      <c r="A10" s="98">
        <v>1</v>
      </c>
      <c r="B10" s="99" t="s">
        <v>149</v>
      </c>
      <c r="C10" s="100" t="s">
        <v>152</v>
      </c>
      <c r="D10" s="101">
        <v>6</v>
      </c>
      <c r="E10" s="102">
        <f>SUM(F10:K10)</f>
        <v>41200</v>
      </c>
      <c r="F10" s="103">
        <v>5900</v>
      </c>
      <c r="G10" s="104">
        <v>6300</v>
      </c>
      <c r="H10" s="104">
        <v>6700</v>
      </c>
      <c r="I10" s="104">
        <v>7000</v>
      </c>
      <c r="J10" s="104">
        <v>7400</v>
      </c>
      <c r="K10" s="105">
        <v>7900</v>
      </c>
      <c r="L10" s="94"/>
      <c r="M10" s="94"/>
    </row>
    <row r="11" spans="1:13" ht="13.5" thickTop="1" thickBot="1">
      <c r="A11" s="106">
        <v>2</v>
      </c>
      <c r="B11" s="107" t="s">
        <v>150</v>
      </c>
      <c r="C11" s="100" t="s">
        <v>152</v>
      </c>
      <c r="D11" s="108">
        <v>6</v>
      </c>
      <c r="E11" s="109">
        <f t="shared" ref="E11:E15" si="0">SUM(F11:K11)</f>
        <v>38900</v>
      </c>
      <c r="F11" s="110">
        <v>5600</v>
      </c>
      <c r="G11" s="111">
        <v>6000</v>
      </c>
      <c r="H11" s="111">
        <v>6300</v>
      </c>
      <c r="I11" s="111">
        <v>6500</v>
      </c>
      <c r="J11" s="111">
        <v>7000</v>
      </c>
      <c r="K11" s="112">
        <v>7500</v>
      </c>
      <c r="L11" s="94"/>
      <c r="M11" s="94"/>
    </row>
    <row r="12" spans="1:13" ht="13.5" thickTop="1" thickBot="1">
      <c r="A12" s="106">
        <v>3</v>
      </c>
      <c r="B12" s="107" t="s">
        <v>151</v>
      </c>
      <c r="C12" s="100" t="s">
        <v>152</v>
      </c>
      <c r="D12" s="108">
        <v>6</v>
      </c>
      <c r="E12" s="109">
        <f t="shared" si="0"/>
        <v>38300</v>
      </c>
      <c r="F12" s="110">
        <v>5500</v>
      </c>
      <c r="G12" s="111">
        <v>5900</v>
      </c>
      <c r="H12" s="111">
        <v>6200</v>
      </c>
      <c r="I12" s="111">
        <v>6400</v>
      </c>
      <c r="J12" s="111">
        <v>6900</v>
      </c>
      <c r="K12" s="112">
        <v>7400</v>
      </c>
      <c r="L12" s="94"/>
      <c r="M12" s="94"/>
    </row>
    <row r="13" spans="1:13" ht="13.5" thickTop="1" thickBot="1">
      <c r="A13" s="106">
        <v>4</v>
      </c>
      <c r="B13" s="107" t="s">
        <v>153</v>
      </c>
      <c r="C13" s="100" t="s">
        <v>152</v>
      </c>
      <c r="D13" s="108">
        <v>6</v>
      </c>
      <c r="E13" s="109">
        <f t="shared" si="0"/>
        <v>38300</v>
      </c>
      <c r="F13" s="110">
        <v>5500</v>
      </c>
      <c r="G13" s="111">
        <v>5900</v>
      </c>
      <c r="H13" s="111">
        <v>6200</v>
      </c>
      <c r="I13" s="111">
        <v>6400</v>
      </c>
      <c r="J13" s="111">
        <v>6900</v>
      </c>
      <c r="K13" s="112">
        <v>7400</v>
      </c>
      <c r="L13" s="94"/>
      <c r="M13" s="94"/>
    </row>
    <row r="14" spans="1:13" ht="13.5" thickTop="1" thickBot="1">
      <c r="A14" s="106">
        <v>5</v>
      </c>
      <c r="B14" s="107" t="s">
        <v>154</v>
      </c>
      <c r="C14" s="113" t="s">
        <v>159</v>
      </c>
      <c r="D14" s="108">
        <v>6</v>
      </c>
      <c r="E14" s="109">
        <f t="shared" si="0"/>
        <v>36000</v>
      </c>
      <c r="F14" s="110">
        <v>5300</v>
      </c>
      <c r="G14" s="111">
        <v>5600</v>
      </c>
      <c r="H14" s="111">
        <v>5700</v>
      </c>
      <c r="I14" s="111">
        <v>6100</v>
      </c>
      <c r="J14" s="111">
        <v>6500</v>
      </c>
      <c r="K14" s="112">
        <v>6800</v>
      </c>
      <c r="L14" s="94"/>
      <c r="M14" s="94"/>
    </row>
    <row r="15" spans="1:13" ht="13.5" thickTop="1" thickBot="1">
      <c r="A15" s="114">
        <v>6</v>
      </c>
      <c r="B15" s="115" t="s">
        <v>155</v>
      </c>
      <c r="C15" s="116" t="s">
        <v>160</v>
      </c>
      <c r="D15" s="117">
        <v>6</v>
      </c>
      <c r="E15" s="118">
        <f t="shared" si="0"/>
        <v>35300</v>
      </c>
      <c r="F15" s="119">
        <v>5200</v>
      </c>
      <c r="G15" s="120">
        <v>5500</v>
      </c>
      <c r="H15" s="120">
        <v>5500</v>
      </c>
      <c r="I15" s="120">
        <v>6000</v>
      </c>
      <c r="J15" s="120">
        <v>6400</v>
      </c>
      <c r="K15" s="121">
        <v>6700</v>
      </c>
      <c r="L15" s="94"/>
      <c r="M15" s="94"/>
    </row>
    <row r="16" spans="1:13" ht="6" customHeight="1">
      <c r="A16" s="93"/>
      <c r="B16" s="93"/>
      <c r="C16" s="93"/>
      <c r="D16" s="93"/>
      <c r="E16" s="93"/>
      <c r="F16" s="93"/>
      <c r="G16" s="93"/>
      <c r="H16" s="93"/>
      <c r="I16" s="93"/>
      <c r="J16" s="93"/>
      <c r="K16" s="93"/>
      <c r="L16" s="94"/>
      <c r="M16" s="94"/>
    </row>
    <row r="17" spans="1:11">
      <c r="A17" s="122"/>
      <c r="F17" s="122"/>
      <c r="G17" s="122"/>
      <c r="H17" s="122"/>
      <c r="I17" s="122"/>
      <c r="J17" s="122"/>
      <c r="K17" s="122"/>
    </row>
    <row r="18" spans="1:11" ht="13.15" thickBot="1">
      <c r="A18" s="122"/>
      <c r="F18" s="122"/>
      <c r="G18" s="122"/>
      <c r="H18" s="122"/>
      <c r="I18" s="122"/>
      <c r="J18" s="122"/>
      <c r="K18" s="122"/>
    </row>
    <row r="19" spans="1:11" ht="13.15" thickBot="1">
      <c r="B19" s="173" t="s">
        <v>156</v>
      </c>
      <c r="C19" s="174"/>
      <c r="D19" s="175"/>
      <c r="E19" s="123">
        <f>(SUM(F10:K15))/36</f>
        <v>6333.333333333333</v>
      </c>
    </row>
  </sheetData>
  <mergeCells count="10">
    <mergeCell ref="B19:D19"/>
    <mergeCell ref="A1:K1"/>
    <mergeCell ref="A5:K5"/>
    <mergeCell ref="A7:A9"/>
    <mergeCell ref="B7:B9"/>
    <mergeCell ref="C7:C9"/>
    <mergeCell ref="D7:D9"/>
    <mergeCell ref="E7:E9"/>
    <mergeCell ref="F7:K7"/>
    <mergeCell ref="F9:K9"/>
  </mergeCells>
  <phoneticPr fontId="38"/>
  <pageMargins left="0.7" right="0.7" top="0.75" bottom="0.75" header="0.3" footer="0.3"/>
  <pageSetup paperSize="9" scale="63"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sheetPr codeName="Sheet7"/>
  <dimension ref="A1:B48"/>
  <sheetViews>
    <sheetView workbookViewId="0">
      <selection activeCell="G8" sqref="G8"/>
    </sheetView>
  </sheetViews>
  <sheetFormatPr defaultColWidth="9" defaultRowHeight="12.75"/>
  <cols>
    <col min="1" max="16384" width="9" style="1"/>
  </cols>
  <sheetData>
    <row r="1" spans="1:2">
      <c r="A1" s="1" t="s">
        <v>1</v>
      </c>
    </row>
    <row r="2" spans="1:2">
      <c r="A2" s="1" t="s">
        <v>2</v>
      </c>
      <c r="B2" s="1">
        <v>1</v>
      </c>
    </row>
    <row r="3" spans="1:2">
      <c r="A3" s="1" t="s">
        <v>3</v>
      </c>
      <c r="B3" s="1">
        <v>2</v>
      </c>
    </row>
    <row r="4" spans="1:2">
      <c r="A4" s="1" t="s">
        <v>4</v>
      </c>
      <c r="B4" s="1">
        <v>3</v>
      </c>
    </row>
    <row r="5" spans="1:2">
      <c r="A5" s="1" t="s">
        <v>5</v>
      </c>
      <c r="B5" s="1">
        <v>4</v>
      </c>
    </row>
    <row r="6" spans="1:2">
      <c r="A6" s="1" t="s">
        <v>6</v>
      </c>
      <c r="B6" s="1">
        <v>5</v>
      </c>
    </row>
    <row r="7" spans="1:2">
      <c r="A7" s="1" t="s">
        <v>7</v>
      </c>
      <c r="B7" s="1">
        <v>6</v>
      </c>
    </row>
    <row r="8" spans="1:2">
      <c r="A8" s="1" t="s">
        <v>8</v>
      </c>
      <c r="B8" s="1">
        <v>7</v>
      </c>
    </row>
    <row r="9" spans="1:2">
      <c r="A9" s="1" t="s">
        <v>9</v>
      </c>
      <c r="B9" s="1">
        <v>8</v>
      </c>
    </row>
    <row r="10" spans="1:2">
      <c r="A10" s="1" t="s">
        <v>10</v>
      </c>
      <c r="B10" s="1">
        <v>9</v>
      </c>
    </row>
    <row r="11" spans="1:2">
      <c r="A11" s="1" t="s">
        <v>11</v>
      </c>
      <c r="B11" s="1">
        <v>10</v>
      </c>
    </row>
    <row r="12" spans="1:2">
      <c r="A12" s="1" t="s">
        <v>12</v>
      </c>
      <c r="B12" s="1">
        <v>11</v>
      </c>
    </row>
    <row r="13" spans="1:2">
      <c r="A13" s="1" t="s">
        <v>13</v>
      </c>
      <c r="B13" s="1">
        <v>12</v>
      </c>
    </row>
    <row r="14" spans="1:2">
      <c r="A14" s="1" t="s">
        <v>14</v>
      </c>
      <c r="B14" s="1">
        <v>13</v>
      </c>
    </row>
    <row r="15" spans="1:2">
      <c r="A15" s="1" t="s">
        <v>15</v>
      </c>
      <c r="B15" s="1">
        <v>14</v>
      </c>
    </row>
    <row r="16" spans="1:2">
      <c r="A16" s="1" t="s">
        <v>16</v>
      </c>
      <c r="B16" s="1">
        <v>15</v>
      </c>
    </row>
    <row r="17" spans="1:2">
      <c r="A17" s="1" t="s">
        <v>17</v>
      </c>
      <c r="B17" s="1">
        <v>16</v>
      </c>
    </row>
    <row r="18" spans="1:2">
      <c r="A18" s="1" t="s">
        <v>18</v>
      </c>
      <c r="B18" s="1">
        <v>17</v>
      </c>
    </row>
    <row r="19" spans="1:2">
      <c r="A19" s="1" t="s">
        <v>19</v>
      </c>
      <c r="B19" s="1">
        <v>18</v>
      </c>
    </row>
    <row r="20" spans="1:2">
      <c r="A20" s="1" t="s">
        <v>20</v>
      </c>
      <c r="B20" s="1">
        <v>19</v>
      </c>
    </row>
    <row r="21" spans="1:2">
      <c r="A21" s="1" t="s">
        <v>21</v>
      </c>
      <c r="B21" s="1">
        <v>20</v>
      </c>
    </row>
    <row r="22" spans="1:2">
      <c r="A22" s="1" t="s">
        <v>22</v>
      </c>
      <c r="B22" s="1">
        <v>21</v>
      </c>
    </row>
    <row r="23" spans="1:2">
      <c r="A23" s="1" t="s">
        <v>23</v>
      </c>
      <c r="B23" s="1">
        <v>22</v>
      </c>
    </row>
    <row r="24" spans="1:2">
      <c r="A24" s="1" t="s">
        <v>24</v>
      </c>
      <c r="B24" s="1">
        <v>23</v>
      </c>
    </row>
    <row r="25" spans="1:2">
      <c r="A25" s="1" t="s">
        <v>25</v>
      </c>
      <c r="B25" s="1">
        <v>24</v>
      </c>
    </row>
    <row r="26" spans="1:2">
      <c r="A26" s="1" t="s">
        <v>26</v>
      </c>
      <c r="B26" s="1">
        <v>25</v>
      </c>
    </row>
    <row r="27" spans="1:2">
      <c r="A27" s="1" t="s">
        <v>27</v>
      </c>
      <c r="B27" s="1">
        <v>26</v>
      </c>
    </row>
    <row r="28" spans="1:2">
      <c r="A28" s="1" t="s">
        <v>28</v>
      </c>
      <c r="B28" s="1">
        <v>27</v>
      </c>
    </row>
    <row r="29" spans="1:2">
      <c r="A29" s="1" t="s">
        <v>29</v>
      </c>
      <c r="B29" s="1">
        <v>28</v>
      </c>
    </row>
    <row r="30" spans="1:2">
      <c r="A30" s="1" t="s">
        <v>30</v>
      </c>
      <c r="B30" s="1">
        <v>29</v>
      </c>
    </row>
    <row r="31" spans="1:2">
      <c r="A31" s="1" t="s">
        <v>31</v>
      </c>
      <c r="B31" s="1">
        <v>30</v>
      </c>
    </row>
    <row r="32" spans="1:2">
      <c r="A32" s="1" t="s">
        <v>32</v>
      </c>
      <c r="B32" s="1">
        <v>31</v>
      </c>
    </row>
    <row r="33" spans="1:2">
      <c r="A33" s="1" t="s">
        <v>33</v>
      </c>
      <c r="B33" s="1">
        <v>32</v>
      </c>
    </row>
    <row r="34" spans="1:2">
      <c r="A34" s="1" t="s">
        <v>34</v>
      </c>
      <c r="B34" s="1">
        <v>33</v>
      </c>
    </row>
    <row r="35" spans="1:2">
      <c r="A35" s="1" t="s">
        <v>35</v>
      </c>
      <c r="B35" s="1">
        <v>34</v>
      </c>
    </row>
    <row r="36" spans="1:2">
      <c r="A36" s="1" t="s">
        <v>36</v>
      </c>
      <c r="B36" s="1">
        <v>35</v>
      </c>
    </row>
    <row r="37" spans="1:2">
      <c r="A37" s="1" t="s">
        <v>37</v>
      </c>
      <c r="B37" s="1">
        <v>36</v>
      </c>
    </row>
    <row r="38" spans="1:2">
      <c r="A38" s="1" t="s">
        <v>38</v>
      </c>
      <c r="B38" s="1">
        <v>37</v>
      </c>
    </row>
    <row r="39" spans="1:2">
      <c r="A39" s="1" t="s">
        <v>39</v>
      </c>
      <c r="B39" s="1">
        <v>38</v>
      </c>
    </row>
    <row r="40" spans="1:2">
      <c r="A40" s="1" t="s">
        <v>40</v>
      </c>
      <c r="B40" s="1">
        <v>39</v>
      </c>
    </row>
    <row r="41" spans="1:2">
      <c r="A41" s="1" t="s">
        <v>41</v>
      </c>
      <c r="B41" s="1">
        <v>40</v>
      </c>
    </row>
    <row r="42" spans="1:2">
      <c r="A42" s="1" t="s">
        <v>42</v>
      </c>
      <c r="B42" s="1">
        <v>41</v>
      </c>
    </row>
    <row r="43" spans="1:2">
      <c r="A43" s="1" t="s">
        <v>43</v>
      </c>
      <c r="B43" s="1">
        <v>42</v>
      </c>
    </row>
    <row r="44" spans="1:2">
      <c r="A44" s="1" t="s">
        <v>44</v>
      </c>
      <c r="B44" s="1">
        <v>43</v>
      </c>
    </row>
    <row r="45" spans="1:2">
      <c r="A45" s="1" t="s">
        <v>45</v>
      </c>
      <c r="B45" s="1">
        <v>44</v>
      </c>
    </row>
    <row r="46" spans="1:2">
      <c r="A46" s="1" t="s">
        <v>46</v>
      </c>
      <c r="B46" s="1">
        <v>45</v>
      </c>
    </row>
    <row r="47" spans="1:2">
      <c r="A47" s="1" t="s">
        <v>47</v>
      </c>
      <c r="B47" s="1">
        <v>46</v>
      </c>
    </row>
    <row r="48" spans="1:2">
      <c r="A48" s="1" t="s">
        <v>48</v>
      </c>
      <c r="B48" s="1">
        <v>47</v>
      </c>
    </row>
  </sheetData>
  <phoneticPr fontId="38"/>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fbda3a68c6120a83cd0a44d645827827">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d23ea02dea8f221a8a7162fc8e7e0847"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Props1.xml><?xml version="1.0" encoding="utf-8"?>
<ds:datastoreItem xmlns:ds="http://schemas.openxmlformats.org/officeDocument/2006/customXml" ds:itemID="{BF634558-D094-4620-B683-F1FAE9EFE7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3.xml><?xml version="1.0" encoding="utf-8"?>
<ds:datastoreItem xmlns:ds="http://schemas.openxmlformats.org/officeDocument/2006/customXml" ds:itemID="{DAA6DD1A-A23B-4D25-B2CA-485C026E75D5}">
  <ds:schemaRefs>
    <ds:schemaRef ds:uri="http://schemas.microsoft.com/office/2006/documentManagement/types"/>
    <ds:schemaRef ds:uri="85e6e18b-26c1-4122-9e79-e6c53ac26d53"/>
    <ds:schemaRef ds:uri="http://purl.org/dc/elements/1.1/"/>
    <ds:schemaRef ds:uri="http://schemas.microsoft.com/office/infopath/2007/PartnerControls"/>
    <ds:schemaRef ds:uri="http://schemas.openxmlformats.org/package/2006/metadata/core-properties"/>
    <ds:schemaRef ds:uri="http://purl.org/dc/terms/"/>
    <ds:schemaRef ds:uri="http://schemas.microsoft.com/office/2006/metadata/properties"/>
    <ds:schemaRef ds:uri="9500c7e0-a8b4-4cc7-a7aa-d9d65591dd5a"/>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vt:i4>
      </vt:variant>
    </vt:vector>
  </HeadingPairs>
  <TitlesOfParts>
    <vt:vector size="10" baseType="lpstr">
      <vt:lpstr>申請施設内訳（別紙１）</vt:lpstr>
      <vt:lpstr>賃金改善報告書（別紙２）</vt:lpstr>
      <vt:lpstr>【2.0％超部分算定シート】（別紙３）</vt:lpstr>
      <vt:lpstr>記入例モデルケース（個人)</vt:lpstr>
      <vt:lpstr>都道府県リスト</vt:lpstr>
      <vt:lpstr>'【2.0％超部分算定シート】（別紙３）'!Print_Area</vt:lpstr>
      <vt:lpstr>'記入例モデルケース（個人)'!Print_Area</vt:lpstr>
      <vt:lpstr>'申請施設内訳（別紙１）'!Print_Area</vt:lpstr>
      <vt:lpstr>'賃金改善報告書（別紙２）'!Print_Area</vt:lpstr>
      <vt:lpstr>'【2.0％超部分算定シート】（別紙３）'!Print_Titles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川瀬 斗碧</cp:lastModifiedBy>
  <cp:revision>2</cp:revision>
  <cp:lastPrinted>2026-05-29T06:39:15Z</cp:lastPrinted>
  <dcterms:created xsi:type="dcterms:W3CDTF">2017-10-26T07:12:00Z</dcterms:created>
  <dcterms:modified xsi:type="dcterms:W3CDTF">2026-06-03T06:28:45Z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y fmtid="{D5CDD505-2E9C-101B-9397-08002B2CF9AE}" pid="6" name="MSIP_Label_defa4170-0d19-0005-0004-bc88714345d2_Enabled">
    <vt:lpwstr>true</vt:lpwstr>
  </property>
  <property fmtid="{D5CDD505-2E9C-101B-9397-08002B2CF9AE}" pid="7" name="MSIP_Label_defa4170-0d19-0005-0004-bc88714345d2_SetDate">
    <vt:lpwstr>2026-04-21T00:56:05Z</vt:lpwstr>
  </property>
  <property fmtid="{D5CDD505-2E9C-101B-9397-08002B2CF9AE}" pid="8" name="MSIP_Label_defa4170-0d19-0005-0004-bc88714345d2_Method">
    <vt:lpwstr>Standard</vt:lpwstr>
  </property>
  <property fmtid="{D5CDD505-2E9C-101B-9397-08002B2CF9AE}" pid="9" name="MSIP_Label_defa4170-0d19-0005-0004-bc88714345d2_Name">
    <vt:lpwstr>defa4170-0d19-0005-0004-bc88714345d2</vt:lpwstr>
  </property>
  <property fmtid="{D5CDD505-2E9C-101B-9397-08002B2CF9AE}" pid="10" name="MSIP_Label_defa4170-0d19-0005-0004-bc88714345d2_SiteId">
    <vt:lpwstr>b3aceacd-ceff-4204-ad98-1574a3312f69</vt:lpwstr>
  </property>
  <property fmtid="{D5CDD505-2E9C-101B-9397-08002B2CF9AE}" pid="11" name="MSIP_Label_defa4170-0d19-0005-0004-bc88714345d2_ActionId">
    <vt:lpwstr>02e90bb0-d0bc-4fac-8fea-afce6898f444</vt:lpwstr>
  </property>
  <property fmtid="{D5CDD505-2E9C-101B-9397-08002B2CF9AE}" pid="12" name="MSIP_Label_defa4170-0d19-0005-0004-bc88714345d2_ContentBits">
    <vt:lpwstr>0</vt:lpwstr>
  </property>
  <property fmtid="{D5CDD505-2E9C-101B-9397-08002B2CF9AE}" pid="13" name="MSIP_Label_defa4170-0d19-0005-0004-bc88714345d2_Tag">
    <vt:lpwstr>10, 3, 0, 1</vt:lpwstr>
  </property>
</Properties>
</file>